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etanau\Documents\ANUAL\Contraloria General de la Republica\IGI 2013 - copia\12 VerificacionAI\"/>
    </mc:Choice>
  </mc:AlternateContent>
  <workbookProtection workbookPassword="D08F" lockStructure="1"/>
  <bookViews>
    <workbookView xWindow="360" yWindow="420" windowWidth="12240" windowHeight="7455" activeTab="1"/>
  </bookViews>
  <sheets>
    <sheet name="Instrucciones" sheetId="3" r:id="rId1"/>
    <sheet name="Respuestas" sheetId="1" r:id="rId2"/>
    <sheet name="Por-tema" sheetId="6" state="hidden" r:id="rId3"/>
    <sheet name="Resultados" sheetId="5" r:id="rId4"/>
  </sheets>
  <definedNames>
    <definedName name="_xlnm._FilterDatabase" localSheetId="1" hidden="1">Respuestas!$A$1:$H$144</definedName>
    <definedName name="_xlnm.Print_Area" localSheetId="1">Respuestas!$A$1:$G$151</definedName>
    <definedName name="DatosContable">#REF!</definedName>
    <definedName name="inst">Respuestas!$D$1:$D$4</definedName>
    <definedName name="noap">#REF!</definedName>
    <definedName name="sino">#REF!</definedName>
    <definedName name="_xlnm.Print_Titles" localSheetId="1">Respuestas!$8:$9</definedName>
  </definedNames>
  <calcPr calcId="152511"/>
</workbook>
</file>

<file path=xl/calcChain.xml><?xml version="1.0" encoding="utf-8"?>
<calcChain xmlns="http://schemas.openxmlformats.org/spreadsheetml/2006/main">
  <c r="F11" i="1" l="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C26" i="6"/>
  <c r="F26" i="6" s="1"/>
  <c r="C25" i="6"/>
  <c r="C24" i="6"/>
  <c r="E24" i="6" s="1"/>
  <c r="C23" i="6"/>
  <c r="E23" i="6" s="1"/>
  <c r="C22" i="6"/>
  <c r="F22" i="6" s="1"/>
  <c r="C21" i="6"/>
  <c r="C20" i="6"/>
  <c r="G20" i="6" s="1"/>
  <c r="C19" i="6"/>
  <c r="E19" i="6" s="1"/>
  <c r="C18" i="6"/>
  <c r="F18" i="6" s="1"/>
  <c r="C17" i="6"/>
  <c r="C16" i="6"/>
  <c r="E16" i="6" s="1"/>
  <c r="C15" i="6"/>
  <c r="C14" i="6"/>
  <c r="F14" i="6" s="1"/>
  <c r="C13" i="6"/>
  <c r="C12" i="6"/>
  <c r="C46" i="6"/>
  <c r="E46" i="6" s="1"/>
  <c r="C45" i="6"/>
  <c r="G45" i="6" s="1"/>
  <c r="C44" i="6"/>
  <c r="F44" i="6" s="1"/>
  <c r="C43" i="6"/>
  <c r="G43" i="6" s="1"/>
  <c r="C42" i="6"/>
  <c r="F42" i="6" s="1"/>
  <c r="C41" i="6"/>
  <c r="F41" i="6" s="1"/>
  <c r="C40" i="6"/>
  <c r="E40" i="6" s="1"/>
  <c r="C39" i="6"/>
  <c r="G39" i="6" s="1"/>
  <c r="C38" i="6"/>
  <c r="C37" i="6"/>
  <c r="E37" i="6" s="1"/>
  <c r="C36" i="6"/>
  <c r="E36" i="6" s="1"/>
  <c r="C35" i="6"/>
  <c r="C34" i="6"/>
  <c r="F34" i="6" s="1"/>
  <c r="C70" i="6"/>
  <c r="F70" i="6" s="1"/>
  <c r="C69" i="6"/>
  <c r="F69" i="6" s="1"/>
  <c r="C68" i="6"/>
  <c r="G68" i="6" s="1"/>
  <c r="C67" i="6"/>
  <c r="G67" i="6" s="1"/>
  <c r="C66" i="6"/>
  <c r="E66" i="6" s="1"/>
  <c r="C65" i="6"/>
  <c r="G65" i="6" s="1"/>
  <c r="C64" i="6"/>
  <c r="C63" i="6"/>
  <c r="F63" i="6" s="1"/>
  <c r="C62" i="6"/>
  <c r="E62" i="6" s="1"/>
  <c r="C61" i="6"/>
  <c r="F61" i="6" s="1"/>
  <c r="C60" i="6"/>
  <c r="G60" i="6" s="1"/>
  <c r="C59" i="6"/>
  <c r="E59" i="6" s="1"/>
  <c r="C58" i="6"/>
  <c r="E58" i="6" s="1"/>
  <c r="C57" i="6"/>
  <c r="E57" i="6" s="1"/>
  <c r="C56" i="6"/>
  <c r="G56" i="6" s="1"/>
  <c r="C55" i="6"/>
  <c r="C54" i="6"/>
  <c r="G54" i="6" s="1"/>
  <c r="C92" i="6"/>
  <c r="F92" i="6" s="1"/>
  <c r="C91" i="6"/>
  <c r="F91" i="6" s="1"/>
  <c r="C90" i="6"/>
  <c r="E90" i="6" s="1"/>
  <c r="C89" i="6"/>
  <c r="E89" i="6" s="1"/>
  <c r="C88" i="6"/>
  <c r="F88" i="6" s="1"/>
  <c r="C87" i="6"/>
  <c r="E87" i="6" s="1"/>
  <c r="C86" i="6"/>
  <c r="E86" i="6" s="1"/>
  <c r="C85" i="6"/>
  <c r="F85" i="6" s="1"/>
  <c r="C84" i="6"/>
  <c r="C83" i="6"/>
  <c r="G83" i="6" s="1"/>
  <c r="C82" i="6"/>
  <c r="G82" i="6" s="1"/>
  <c r="C81" i="6"/>
  <c r="E81" i="6" s="1"/>
  <c r="C80" i="6"/>
  <c r="G80" i="6" s="1"/>
  <c r="C79" i="6"/>
  <c r="G79" i="6" s="1"/>
  <c r="C78" i="6"/>
  <c r="C113" i="6"/>
  <c r="G113" i="6" s="1"/>
  <c r="C112" i="6"/>
  <c r="G112" i="6" s="1"/>
  <c r="C111" i="6"/>
  <c r="F111" i="6" s="1"/>
  <c r="C110" i="6"/>
  <c r="F110" i="6" s="1"/>
  <c r="C109" i="6"/>
  <c r="F109" i="6" s="1"/>
  <c r="C108" i="6"/>
  <c r="G108" i="6" s="1"/>
  <c r="C107" i="6"/>
  <c r="C106" i="6"/>
  <c r="E106" i="6" s="1"/>
  <c r="C105" i="6"/>
  <c r="E105" i="6" s="1"/>
  <c r="C104" i="6"/>
  <c r="C103" i="6"/>
  <c r="E103" i="6" s="1"/>
  <c r="C102" i="6"/>
  <c r="C101" i="6"/>
  <c r="G101" i="6" s="1"/>
  <c r="C100" i="6"/>
  <c r="E100" i="6" s="1"/>
  <c r="C136" i="6"/>
  <c r="F136" i="6" s="1"/>
  <c r="C135" i="6"/>
  <c r="E135" i="6" s="1"/>
  <c r="C134" i="6"/>
  <c r="C133" i="6"/>
  <c r="C132" i="6"/>
  <c r="G132" i="6" s="1"/>
  <c r="C131" i="6"/>
  <c r="G131" i="6" s="1"/>
  <c r="C130" i="6"/>
  <c r="G130" i="6" s="1"/>
  <c r="C129" i="6"/>
  <c r="C128" i="6"/>
  <c r="F128" i="6" s="1"/>
  <c r="C127" i="6"/>
  <c r="F127" i="6" s="1"/>
  <c r="C126" i="6"/>
  <c r="E126" i="6" s="1"/>
  <c r="C125" i="6"/>
  <c r="E125" i="6" s="1"/>
  <c r="C124" i="6"/>
  <c r="E124" i="6" s="1"/>
  <c r="C123" i="6"/>
  <c r="E123" i="6" s="1"/>
  <c r="C122" i="6"/>
  <c r="E122" i="6" s="1"/>
  <c r="C121" i="6"/>
  <c r="C156" i="6"/>
  <c r="F156" i="6" s="1"/>
  <c r="C155" i="6"/>
  <c r="G155" i="6" s="1"/>
  <c r="C154" i="6"/>
  <c r="G154" i="6" s="1"/>
  <c r="C153" i="6"/>
  <c r="G153" i="6" s="1"/>
  <c r="C152" i="6"/>
  <c r="F152" i="6" s="1"/>
  <c r="C151" i="6"/>
  <c r="E151" i="6" s="1"/>
  <c r="C150" i="6"/>
  <c r="F150" i="6" s="1"/>
  <c r="C149" i="6"/>
  <c r="E149" i="6" s="1"/>
  <c r="C148" i="6"/>
  <c r="C147" i="6"/>
  <c r="C146" i="6"/>
  <c r="E146" i="6" s="1"/>
  <c r="C145" i="6"/>
  <c r="C144" i="6"/>
  <c r="E144" i="6" s="1"/>
  <c r="C180" i="6"/>
  <c r="E180" i="6" s="1"/>
  <c r="C179" i="6"/>
  <c r="G179" i="6" s="1"/>
  <c r="C178" i="6"/>
  <c r="E178" i="6" s="1"/>
  <c r="C177" i="6"/>
  <c r="F177" i="6" s="1"/>
  <c r="C176" i="6"/>
  <c r="F176" i="6" s="1"/>
  <c r="C175" i="6"/>
  <c r="F175" i="6" s="1"/>
  <c r="C174" i="6"/>
  <c r="C173" i="6"/>
  <c r="G173" i="6" s="1"/>
  <c r="C172" i="6"/>
  <c r="C171" i="6"/>
  <c r="E171" i="6" s="1"/>
  <c r="C170" i="6"/>
  <c r="C169" i="6"/>
  <c r="F169" i="6" s="1"/>
  <c r="C168" i="6"/>
  <c r="E168" i="6" s="1"/>
  <c r="C167" i="6"/>
  <c r="E167" i="6" s="1"/>
  <c r="C166" i="6"/>
  <c r="G166" i="6" s="1"/>
  <c r="C165" i="6"/>
  <c r="F165" i="6" s="1"/>
  <c r="C164" i="6"/>
  <c r="F164" i="6" s="1"/>
  <c r="F68" i="6"/>
  <c r="E68" i="6"/>
  <c r="F57" i="1"/>
  <c r="E67" i="6"/>
  <c r="F67" i="6"/>
  <c r="F56" i="1"/>
  <c r="G172" i="6"/>
  <c r="E147" i="6"/>
  <c r="F129" i="6"/>
  <c r="G134" i="6"/>
  <c r="E84" i="6"/>
  <c r="G38" i="6"/>
  <c r="E17" i="6"/>
  <c r="G21" i="6"/>
  <c r="F25" i="6"/>
  <c r="F24" i="6"/>
  <c r="F23" i="6"/>
  <c r="F21" i="6"/>
  <c r="F20" i="6"/>
  <c r="F19" i="6"/>
  <c r="F17" i="6"/>
  <c r="F16" i="6"/>
  <c r="F15" i="6"/>
  <c r="F12" i="6"/>
  <c r="G26" i="6"/>
  <c r="G25" i="6"/>
  <c r="G24" i="6"/>
  <c r="G23" i="6"/>
  <c r="G22" i="6"/>
  <c r="G19" i="6"/>
  <c r="G18" i="6"/>
  <c r="G17" i="6"/>
  <c r="G16" i="6"/>
  <c r="G15" i="6"/>
  <c r="G14" i="6"/>
  <c r="G13" i="6"/>
  <c r="F46" i="6"/>
  <c r="F45" i="6"/>
  <c r="F43" i="6"/>
  <c r="F40" i="6"/>
  <c r="F39" i="6"/>
  <c r="F38" i="6"/>
  <c r="F37" i="6"/>
  <c r="F36" i="6"/>
  <c r="F35" i="6"/>
  <c r="G34" i="6"/>
  <c r="G46" i="6"/>
  <c r="G44" i="6"/>
  <c r="G42" i="6"/>
  <c r="G41" i="6"/>
  <c r="G40" i="6"/>
  <c r="G37" i="6"/>
  <c r="G36" i="6"/>
  <c r="G35" i="6"/>
  <c r="F66" i="6"/>
  <c r="F65" i="6"/>
  <c r="F64" i="6"/>
  <c r="F62" i="6"/>
  <c r="F60" i="6"/>
  <c r="F59" i="6"/>
  <c r="F58" i="6"/>
  <c r="F57" i="6"/>
  <c r="F56" i="6"/>
  <c r="F55" i="6"/>
  <c r="F54" i="6"/>
  <c r="G70" i="6"/>
  <c r="G69" i="6"/>
  <c r="G66" i="6"/>
  <c r="G64" i="6"/>
  <c r="G63" i="6"/>
  <c r="G62" i="6"/>
  <c r="G61" i="6"/>
  <c r="G59" i="6"/>
  <c r="G58" i="6"/>
  <c r="G57" i="6"/>
  <c r="F90" i="6"/>
  <c r="F89" i="6"/>
  <c r="F87" i="6"/>
  <c r="F86" i="6"/>
  <c r="F84" i="6"/>
  <c r="F83" i="6"/>
  <c r="F82" i="6"/>
  <c r="F81" i="6"/>
  <c r="F80" i="6"/>
  <c r="F79" i="6"/>
  <c r="F78" i="6"/>
  <c r="G92" i="6"/>
  <c r="G91" i="6"/>
  <c r="G90" i="6"/>
  <c r="G89" i="6"/>
  <c r="G88" i="6"/>
  <c r="G87" i="6"/>
  <c r="G86" i="6"/>
  <c r="G85" i="6"/>
  <c r="G84" i="6"/>
  <c r="G81" i="6"/>
  <c r="F113" i="6"/>
  <c r="F112" i="6"/>
  <c r="F108" i="6"/>
  <c r="F107" i="6"/>
  <c r="F106" i="6"/>
  <c r="F105" i="6"/>
  <c r="F104" i="6"/>
  <c r="F103" i="6"/>
  <c r="F101" i="6"/>
  <c r="F100" i="6"/>
  <c r="G111" i="6"/>
  <c r="G110" i="6"/>
  <c r="G109" i="6"/>
  <c r="G107" i="6"/>
  <c r="G106" i="6"/>
  <c r="G105" i="6"/>
  <c r="G104" i="6"/>
  <c r="G103" i="6"/>
  <c r="G102" i="6"/>
  <c r="G100" i="6"/>
  <c r="F135" i="6"/>
  <c r="F134" i="6"/>
  <c r="F133" i="6"/>
  <c r="F132" i="6"/>
  <c r="F131" i="6"/>
  <c r="F130" i="6"/>
  <c r="F126" i="6"/>
  <c r="F125" i="6"/>
  <c r="F124" i="6"/>
  <c r="F123" i="6"/>
  <c r="F122" i="6"/>
  <c r="F121" i="6"/>
  <c r="G136" i="6"/>
  <c r="G135" i="6"/>
  <c r="G133" i="6"/>
  <c r="G129" i="6"/>
  <c r="G128" i="6"/>
  <c r="G127" i="6"/>
  <c r="G126" i="6"/>
  <c r="G125" i="6"/>
  <c r="G124" i="6"/>
  <c r="G123" i="6"/>
  <c r="G122" i="6"/>
  <c r="G121" i="6"/>
  <c r="F155" i="6"/>
  <c r="F154" i="6"/>
  <c r="F153" i="6"/>
  <c r="F151" i="6"/>
  <c r="F149" i="6"/>
  <c r="F148" i="6"/>
  <c r="F147" i="6"/>
  <c r="F146" i="6"/>
  <c r="F145" i="6"/>
  <c r="F144" i="6"/>
  <c r="G156" i="6"/>
  <c r="G152" i="6"/>
  <c r="G151" i="6"/>
  <c r="G150" i="6"/>
  <c r="G149" i="6"/>
  <c r="G148" i="6"/>
  <c r="G147" i="6"/>
  <c r="G146" i="6"/>
  <c r="G145" i="6"/>
  <c r="G144" i="6"/>
  <c r="F180" i="6"/>
  <c r="F179" i="6"/>
  <c r="F178" i="6"/>
  <c r="F174" i="6"/>
  <c r="F173" i="6"/>
  <c r="F172" i="6"/>
  <c r="F171" i="6"/>
  <c r="F170" i="6"/>
  <c r="F168" i="6"/>
  <c r="F167" i="6"/>
  <c r="F166" i="6"/>
  <c r="G180" i="6"/>
  <c r="G178" i="6"/>
  <c r="G177" i="6"/>
  <c r="G176" i="6"/>
  <c r="G175" i="6"/>
  <c r="G174" i="6"/>
  <c r="G171" i="6"/>
  <c r="G170" i="6"/>
  <c r="G169" i="6"/>
  <c r="G168" i="6"/>
  <c r="G167" i="6"/>
  <c r="G165" i="6"/>
  <c r="G164" i="6"/>
  <c r="E26" i="6"/>
  <c r="E25" i="6"/>
  <c r="E22" i="6"/>
  <c r="E21" i="6"/>
  <c r="E20" i="6"/>
  <c r="E18" i="6"/>
  <c r="E14" i="6"/>
  <c r="E13" i="6"/>
  <c r="E12" i="6"/>
  <c r="E34" i="6"/>
  <c r="E45" i="6"/>
  <c r="E44" i="6"/>
  <c r="E43" i="6"/>
  <c r="E42" i="6"/>
  <c r="E41" i="6"/>
  <c r="E39" i="6"/>
  <c r="E38" i="6"/>
  <c r="E70" i="6"/>
  <c r="E69" i="6"/>
  <c r="E65" i="6"/>
  <c r="E63" i="6"/>
  <c r="E61" i="6"/>
  <c r="E60" i="6"/>
  <c r="E56" i="6"/>
  <c r="E55" i="6"/>
  <c r="E54" i="6"/>
  <c r="E92" i="6"/>
  <c r="E91" i="6"/>
  <c r="E88" i="6"/>
  <c r="E85" i="6"/>
  <c r="E83" i="6"/>
  <c r="E82" i="6"/>
  <c r="E80" i="6"/>
  <c r="E79" i="6"/>
  <c r="E78" i="6"/>
  <c r="E113" i="6"/>
  <c r="E112" i="6"/>
  <c r="E111" i="6"/>
  <c r="E110" i="6"/>
  <c r="E109" i="6"/>
  <c r="E108" i="6"/>
  <c r="E107" i="6"/>
  <c r="E104" i="6"/>
  <c r="E102" i="6"/>
  <c r="E101" i="6"/>
  <c r="E136" i="6"/>
  <c r="E134" i="6"/>
  <c r="E133" i="6"/>
  <c r="E132" i="6"/>
  <c r="E131" i="6"/>
  <c r="E130" i="6"/>
  <c r="E129" i="6"/>
  <c r="E128" i="6"/>
  <c r="E127" i="6"/>
  <c r="E121" i="6"/>
  <c r="E156" i="6"/>
  <c r="E155" i="6"/>
  <c r="E154" i="6"/>
  <c r="E153" i="6"/>
  <c r="E152" i="6"/>
  <c r="E150" i="6"/>
  <c r="E148" i="6"/>
  <c r="E179" i="6"/>
  <c r="E177" i="6"/>
  <c r="E176" i="6"/>
  <c r="E175" i="6"/>
  <c r="E174" i="6"/>
  <c r="E173" i="6"/>
  <c r="E172" i="6"/>
  <c r="E170" i="6"/>
  <c r="E169" i="6"/>
  <c r="E166" i="6"/>
  <c r="E165" i="6"/>
  <c r="E164" i="6"/>
  <c r="F129" i="1"/>
  <c r="F130" i="1"/>
  <c r="F131" i="1"/>
  <c r="F132" i="1"/>
  <c r="F133" i="1"/>
  <c r="F134" i="1"/>
  <c r="F135" i="1"/>
  <c r="F136" i="1"/>
  <c r="F137" i="1"/>
  <c r="F138" i="1"/>
  <c r="F139" i="1"/>
  <c r="F140" i="1"/>
  <c r="F141" i="1"/>
  <c r="F142" i="1"/>
  <c r="F143" i="1"/>
  <c r="F144" i="1"/>
  <c r="F128" i="1"/>
  <c r="F115" i="1"/>
  <c r="F116" i="1"/>
  <c r="F117" i="1"/>
  <c r="F118" i="1"/>
  <c r="F121" i="1"/>
  <c r="F122" i="1"/>
  <c r="F123" i="1"/>
  <c r="F124" i="1"/>
  <c r="F125" i="1"/>
  <c r="F113" i="1"/>
  <c r="F80" i="1"/>
  <c r="F81" i="1"/>
  <c r="F82" i="1"/>
  <c r="F83" i="1"/>
  <c r="F84" i="1"/>
  <c r="F91" i="1"/>
  <c r="F92" i="1"/>
  <c r="F93" i="1"/>
  <c r="F94" i="1"/>
  <c r="F95" i="1"/>
  <c r="F96" i="1"/>
  <c r="F97" i="1"/>
  <c r="F98" i="1"/>
  <c r="F99" i="1"/>
  <c r="F100" i="1"/>
  <c r="F101" i="1"/>
  <c r="F102" i="1"/>
  <c r="F103" i="1"/>
  <c r="F104" i="1"/>
  <c r="F105" i="1"/>
  <c r="F106" i="1"/>
  <c r="F107" i="1"/>
  <c r="F108" i="1"/>
  <c r="F109" i="1"/>
  <c r="F110" i="1"/>
  <c r="F79" i="1"/>
  <c r="F63" i="1"/>
  <c r="F64" i="1"/>
  <c r="F65" i="1"/>
  <c r="F66" i="1"/>
  <c r="F67" i="1"/>
  <c r="F68" i="1"/>
  <c r="F70" i="1"/>
  <c r="F71" i="1"/>
  <c r="F72" i="1"/>
  <c r="F73" i="1"/>
  <c r="F74" i="1"/>
  <c r="F75" i="1"/>
  <c r="F76" i="1"/>
  <c r="F62" i="1"/>
  <c r="F44" i="1"/>
  <c r="F46" i="1"/>
  <c r="F47" i="1"/>
  <c r="F48" i="1"/>
  <c r="F49" i="1"/>
  <c r="F50" i="1"/>
  <c r="F51" i="1"/>
  <c r="F52" i="1"/>
  <c r="F53" i="1"/>
  <c r="F54" i="1"/>
  <c r="F55" i="1"/>
  <c r="F58" i="1"/>
  <c r="F59" i="1"/>
  <c r="F43" i="1"/>
  <c r="F29" i="1"/>
  <c r="F30" i="1"/>
  <c r="F31" i="1"/>
  <c r="F32" i="1"/>
  <c r="F33" i="1"/>
  <c r="F34" i="1"/>
  <c r="F35" i="1"/>
  <c r="F36" i="1"/>
  <c r="F37" i="1"/>
  <c r="F38" i="1"/>
  <c r="F39" i="1"/>
  <c r="F40" i="1"/>
  <c r="F28" i="1"/>
  <c r="F12" i="1"/>
  <c r="F13" i="1"/>
  <c r="F14" i="1"/>
  <c r="F15" i="1"/>
  <c r="F17" i="1"/>
  <c r="F18" i="1"/>
  <c r="F19" i="1"/>
  <c r="F20" i="1"/>
  <c r="F21" i="1"/>
  <c r="F22" i="1"/>
  <c r="F23" i="1"/>
  <c r="F24" i="1"/>
  <c r="F25" i="1"/>
  <c r="C3" i="6"/>
  <c r="B3" i="5"/>
  <c r="B205" i="6"/>
  <c r="B203" i="6"/>
  <c r="B202" i="6"/>
  <c r="B201" i="6"/>
  <c r="B200" i="6"/>
  <c r="B199" i="6"/>
  <c r="B198" i="6"/>
  <c r="B197" i="6"/>
  <c r="B196" i="6"/>
  <c r="E64" i="6"/>
  <c r="F13" i="6"/>
  <c r="C50" i="6" l="1"/>
  <c r="G138" i="6"/>
  <c r="G48" i="6"/>
  <c r="C138" i="6"/>
  <c r="C159" i="6"/>
  <c r="C29" i="6"/>
  <c r="G115" i="6"/>
  <c r="F158" i="6"/>
  <c r="F30" i="6"/>
  <c r="E140" i="6"/>
  <c r="E96" i="6"/>
  <c r="G184" i="6"/>
  <c r="F159" i="6"/>
  <c r="G139" i="6"/>
  <c r="C94" i="6"/>
  <c r="G50" i="6"/>
  <c r="C139" i="6"/>
  <c r="C72" i="6"/>
  <c r="F95" i="6"/>
  <c r="F138" i="6"/>
  <c r="F182" i="6"/>
  <c r="E146" i="1"/>
  <c r="C182" i="6"/>
  <c r="E182" i="6"/>
  <c r="C183" i="6"/>
  <c r="G183" i="6"/>
  <c r="G182" i="6"/>
  <c r="E94" i="6"/>
  <c r="E73" i="6"/>
  <c r="G55" i="6"/>
  <c r="G72" i="6" s="1"/>
  <c r="F72" i="6"/>
  <c r="F74" i="6"/>
  <c r="G12" i="6"/>
  <c r="G28" i="6" s="1"/>
  <c r="C28" i="6"/>
  <c r="E117" i="6"/>
  <c r="E115" i="6"/>
  <c r="E116" i="6"/>
  <c r="C115" i="6"/>
  <c r="C116" i="6"/>
  <c r="C117" i="6"/>
  <c r="G160" i="6"/>
  <c r="G159" i="6"/>
  <c r="G158" i="6"/>
  <c r="F140" i="6"/>
  <c r="C73" i="6"/>
  <c r="C160" i="6"/>
  <c r="C158" i="6"/>
  <c r="C95" i="6"/>
  <c r="F73" i="6"/>
  <c r="F94" i="6"/>
  <c r="F160" i="6"/>
  <c r="E95" i="6"/>
  <c r="C49" i="6"/>
  <c r="C48" i="6"/>
  <c r="E35" i="6"/>
  <c r="E15" i="6"/>
  <c r="E29" i="6" s="1"/>
  <c r="C30" i="6"/>
  <c r="F49" i="6"/>
  <c r="F50" i="6"/>
  <c r="F96" i="6"/>
  <c r="E72" i="6"/>
  <c r="E74" i="6"/>
  <c r="G140" i="6"/>
  <c r="C74" i="6"/>
  <c r="F29" i="6"/>
  <c r="F48" i="6"/>
  <c r="F184" i="6"/>
  <c r="F183" i="6"/>
  <c r="E183" i="6"/>
  <c r="E184" i="6"/>
  <c r="F102" i="6"/>
  <c r="F28" i="6"/>
  <c r="G116" i="6"/>
  <c r="G117" i="6"/>
  <c r="E139" i="6"/>
  <c r="E138" i="6"/>
  <c r="E145" i="6"/>
  <c r="E159" i="6" s="1"/>
  <c r="C140" i="6"/>
  <c r="C141" i="6" s="1"/>
  <c r="C201" i="6" s="1"/>
  <c r="D12" i="5" s="1"/>
  <c r="E12" i="5" s="1"/>
  <c r="G49" i="6"/>
  <c r="C184" i="6"/>
  <c r="C96" i="6"/>
  <c r="F139" i="6"/>
  <c r="G78" i="6"/>
  <c r="G74" i="6" l="1"/>
  <c r="G73" i="6"/>
  <c r="G141" i="6"/>
  <c r="G201" i="6" s="1"/>
  <c r="X12" i="5" s="1"/>
  <c r="E160" i="6"/>
  <c r="G185" i="6"/>
  <c r="G203" i="6" s="1"/>
  <c r="X14" i="5" s="1"/>
  <c r="F161" i="6"/>
  <c r="F202" i="6" s="1"/>
  <c r="W13" i="5" s="1"/>
  <c r="F75" i="6"/>
  <c r="F198" i="6" s="1"/>
  <c r="W9" i="5" s="1"/>
  <c r="G51" i="6"/>
  <c r="G197" i="6" s="1"/>
  <c r="X8" i="5" s="1"/>
  <c r="F31" i="6"/>
  <c r="F196" i="6" s="1"/>
  <c r="W7" i="5" s="1"/>
  <c r="E141" i="6"/>
  <c r="E201" i="6" s="1"/>
  <c r="V12" i="5" s="1"/>
  <c r="C51" i="6"/>
  <c r="C197" i="6" s="1"/>
  <c r="D8" i="5" s="1"/>
  <c r="E8" i="5" s="1"/>
  <c r="E97" i="6"/>
  <c r="E199" i="6" s="1"/>
  <c r="V10" i="5" s="1"/>
  <c r="C75" i="6"/>
  <c r="C198" i="6" s="1"/>
  <c r="D9" i="5" s="1"/>
  <c r="E9" i="5" s="1"/>
  <c r="E185" i="6"/>
  <c r="E203" i="6" s="1"/>
  <c r="V14" i="5" s="1"/>
  <c r="C185" i="6"/>
  <c r="C203" i="6" s="1"/>
  <c r="D14" i="5" s="1"/>
  <c r="E14" i="5" s="1"/>
  <c r="C190" i="6"/>
  <c r="F185" i="6"/>
  <c r="F203" i="6" s="1"/>
  <c r="W14" i="5" s="1"/>
  <c r="G118" i="6"/>
  <c r="G200" i="6" s="1"/>
  <c r="X11" i="5" s="1"/>
  <c r="E118" i="6"/>
  <c r="E200" i="6" s="1"/>
  <c r="V11" i="5" s="1"/>
  <c r="C97" i="6"/>
  <c r="C199" i="6" s="1"/>
  <c r="D10" i="5" s="1"/>
  <c r="E10" i="5" s="1"/>
  <c r="E75" i="6"/>
  <c r="E198" i="6" s="1"/>
  <c r="V9" i="5" s="1"/>
  <c r="G29" i="6"/>
  <c r="G30" i="6"/>
  <c r="E50" i="6"/>
  <c r="E48" i="6"/>
  <c r="F51" i="6"/>
  <c r="F197" i="6" s="1"/>
  <c r="W8" i="5" s="1"/>
  <c r="C161" i="6"/>
  <c r="C202" i="6" s="1"/>
  <c r="D13" i="5" s="1"/>
  <c r="E13" i="5" s="1"/>
  <c r="E158" i="6"/>
  <c r="E161" i="6" s="1"/>
  <c r="E202" i="6" s="1"/>
  <c r="V13" i="5" s="1"/>
  <c r="F97" i="6"/>
  <c r="F199" i="6" s="1"/>
  <c r="W10" i="5" s="1"/>
  <c r="E28" i="6"/>
  <c r="E30" i="6"/>
  <c r="G75" i="6"/>
  <c r="G198" i="6" s="1"/>
  <c r="X9" i="5" s="1"/>
  <c r="G161" i="6"/>
  <c r="G202" i="6" s="1"/>
  <c r="X13" i="5" s="1"/>
  <c r="E49" i="6"/>
  <c r="E190" i="6" s="1"/>
  <c r="C191" i="6"/>
  <c r="C31" i="6"/>
  <c r="C196" i="6" s="1"/>
  <c r="D7" i="5" s="1"/>
  <c r="E7" i="5" s="1"/>
  <c r="G95" i="6"/>
  <c r="G94" i="6"/>
  <c r="G189" i="6" s="1"/>
  <c r="G96" i="6"/>
  <c r="F115" i="6"/>
  <c r="F189" i="6" s="1"/>
  <c r="F117" i="6"/>
  <c r="F116" i="6"/>
  <c r="F190" i="6" s="1"/>
  <c r="C189" i="6"/>
  <c r="F141" i="6"/>
  <c r="F201" i="6" s="1"/>
  <c r="W12" i="5" s="1"/>
  <c r="C118" i="6"/>
  <c r="C200" i="6" s="1"/>
  <c r="D11" i="5" s="1"/>
  <c r="E11" i="5" s="1"/>
  <c r="G31" i="6" l="1"/>
  <c r="G196" i="6" s="1"/>
  <c r="X7" i="5" s="1"/>
  <c r="G190" i="6"/>
  <c r="G97" i="6"/>
  <c r="G199" i="6" s="1"/>
  <c r="X10" i="5" s="1"/>
  <c r="C192" i="6"/>
  <c r="C205" i="6" s="1"/>
  <c r="D16" i="5" s="1"/>
  <c r="E16" i="5" s="1"/>
  <c r="F118" i="6"/>
  <c r="F200" i="6" s="1"/>
  <c r="W11" i="5" s="1"/>
  <c r="E189" i="6"/>
  <c r="E191" i="6"/>
  <c r="E31" i="6"/>
  <c r="E196" i="6" s="1"/>
  <c r="V7" i="5" s="1"/>
  <c r="E51" i="6"/>
  <c r="E197" i="6" s="1"/>
  <c r="V8" i="5" s="1"/>
  <c r="G191" i="6"/>
  <c r="G192" i="6" s="1"/>
  <c r="G205" i="6" s="1"/>
  <c r="X16" i="5" s="1"/>
  <c r="F191" i="6"/>
  <c r="F192" i="6" s="1"/>
  <c r="F205" i="6" s="1"/>
  <c r="W16" i="5" s="1"/>
  <c r="E192" i="6" l="1"/>
  <c r="E205" i="6" s="1"/>
  <c r="V16" i="5" s="1"/>
</calcChain>
</file>

<file path=xl/sharedStrings.xml><?xml version="1.0" encoding="utf-8"?>
<sst xmlns="http://schemas.openxmlformats.org/spreadsheetml/2006/main" count="1250" uniqueCount="529">
  <si>
    <t>Sección correspondiente, con indicación de fecha, dentro de la evaluación anual de gestión</t>
  </si>
  <si>
    <t>Plan de mejora elaborado a partir de la evaluación anual de la gestión</t>
  </si>
  <si>
    <t>Imagen de la sección respectiva de la página Web</t>
  </si>
  <si>
    <t>Reportes emitidos que evidencien la integración de los procesos</t>
  </si>
  <si>
    <t xml:space="preserve">Verificado por: </t>
  </si>
  <si>
    <t>CONSIDERACIONES PRELIMINARES</t>
  </si>
  <si>
    <t>VERIFICACIÓN DE RESPUESTAS DE LAS INSTITUCIONES AL IGI 2013</t>
  </si>
  <si>
    <t>— INSTRUCCIONES —</t>
  </si>
  <si>
    <t>Un puntaje, que aparece en la hoja denominada "Resultados", correspondiente a una medida del grado de cumplimiento de las situaciones mencionadas en las preguntas; el puntaje se identifica para cada una de las secciones 1 a 8 y para la temática del IGI globalmente considerada. Esos datos son los que las instituciones debían utilizar para completar la plantilla de certificación.</t>
  </si>
  <si>
    <r>
      <t xml:space="preserve">Para los ítems contestados afirmativamente, en el cuestionario se despliegan ejemplos de los documentos que la Contraloría General consideraría apropiados para corroborar que se cumple con lo que se pregunta. Los enlaces del IGI en cada institución debieron incorporar tales documentos en un expediente (digital, físico o mixto), el cual debe estar disponible para su eventual valoración, toda vez que </t>
    </r>
    <r>
      <rPr>
        <b/>
        <i/>
        <sz val="10"/>
        <rFont val="Arial"/>
        <family val="2"/>
      </rPr>
      <t>el proceso de verificación consiste en determinar si las respuestas afirmativas están sustentadas en documentos incorporados en el expediente</t>
    </r>
    <r>
      <rPr>
        <sz val="10"/>
        <rFont val="Arial"/>
      </rPr>
      <t>.</t>
    </r>
  </si>
  <si>
    <t>Comuníquese con el enlace institucional del IGI para acordar la fecha en la que usted podrá visitar la institución para llevar a cabo la verificación. El nombre, el teléfono y el email del enlace aparecen al final de la certificación.</t>
  </si>
  <si>
    <t>Para realizar la verificación:</t>
  </si>
  <si>
    <t>Es preferible que el enlace le acompañe durante todo el proceso.</t>
  </si>
  <si>
    <t>RESPUESTAS</t>
  </si>
  <si>
    <t>Abra la herramienta de validación en la hoja "Respuestas". En ella verá las preguntas con las respuestas dadas por la institución (ORIGINALES), una columna que contiene las mismas respuestas, pero que usted puede modificar si considera que alguna respuesta debe cambiarse (VERIFICADAS), y una columna donde se indicará si hay alguna diferencia a raíz de las modificaciones que usted haya efectuado (DIFERENCIA). Asimismo, podrá observar la inidicación de los documentos que podrían utilizarse como sustento de las respuestas afirmativas, las observaciones incorporadas por la institución, y espacio para que usted anote los comentarios que estime pertinentes durante el proceso de verificación.</t>
  </si>
  <si>
    <t>d.</t>
  </si>
  <si>
    <t>Preste atención a las respuestas NO APLICA, y determine si son válidas para los asuntos cuestionados en las preguntas respectivas.</t>
  </si>
  <si>
    <t>e.</t>
  </si>
  <si>
    <t>f.</t>
  </si>
  <si>
    <t>g.</t>
  </si>
  <si>
    <t>h.</t>
  </si>
  <si>
    <t>i.</t>
  </si>
  <si>
    <t xml:space="preserve">Puede asumir que las respuestas negativas son procedentes, sin necesidad de verificación. No obstante, si observa que alguna debe modificarse, puede hacerlo, siempre y cuando se incorpore en el expediente documentación que sustente el cambio por una respuesta afirmativa. </t>
  </si>
  <si>
    <t>¿Se cuenta con normativa interna para regular los diferentes alcances de la contratación administrativa en la entidad, con respecto a las siguientes etapas?:
a. Planificación
b. Procedimientos
c. Aprobación interna de contratos
d. Seguimiento de la ejecución de contratos</t>
  </si>
  <si>
    <t>¿Están formalmente definidos los roles, las responsabilidades y la coordinación de los funcionarios asignados a las diferentes actividades relacionadas con el proceso de contratación administrativa?</t>
  </si>
  <si>
    <t>¿Se incorporan en el registro de proveedores las inhabilitaciones para contratar, impuestas a proveedores determinados?</t>
  </si>
  <si>
    <t>¿Se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t>
  </si>
  <si>
    <t>¿La institución publica su plan de adquisiciones en su página de Internet o por otros medios, para conocimiento público?</t>
  </si>
  <si>
    <t>¿La institución incorpora en sus metodologías de evaluación de ofertas, una definición de los límites máximos y minimos de los precios aceptables para los bienes y servicios que adquirirá? (Si la institución está sujeta al Reglamento de Contratación Administrativa, considere como referencia el artículo 30 de ese reglamento.)</t>
  </si>
  <si>
    <t>¿La normativa interna en materia de contratación administrativa incluye regulaciones específicas sobre reajuste de precios?</t>
  </si>
  <si>
    <t xml:space="preserve">¿La institución utiliza medios electrónicos (e-compras) que generen información que la ciudadanía pueda accesar, en relación con el avance de la ejecución del plan o programa de adquisiciones? </t>
  </si>
  <si>
    <t>¿La institución realiza, al final del período correspondiente, una evaluación de la ejecución del plan de adquisiciones, su eficacia y su alineamiento con el plan estratégico?</t>
  </si>
  <si>
    <t>¿Se prepara un plan de mejoras para el proceso de adquisiciones con base en los resultados de la evaluación?</t>
  </si>
  <si>
    <t>¿La evaluación presupuestaria incluye el análisis de al menos los siguientes asuntos, de conformidad con el numeral 4.5.6, inciso b, de las "Normas Técnicas sobre Presupuesto Público"?: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t>
  </si>
  <si>
    <t>¿Se realiza, como parte de la evaluación presupuestaria, una valoración o un análisis individualizado de gasto para cada servicio que presta la institución?</t>
  </si>
  <si>
    <t>¿Se discuten y valoran con el jerarca los resultados de los informes trimestrales de ejecución presupuestaria, dentro del mes posterior a su emisión?</t>
  </si>
  <si>
    <t>¿Se verifica anualmente que la liquidación presupuestaria tenga correlación con la información de la contabilidad financiera patrimonial?</t>
  </si>
  <si>
    <t>¿Se revisa por un tercero independiente la liquidación presupuestaria, en los términos señalados por el numeral 4.3.17 de las Normas técnicas sobre presupuestos públicos?</t>
  </si>
  <si>
    <t>Índice de Gestión Institucional del Sector Público</t>
  </si>
  <si>
    <t>Nombre de la entidad:</t>
  </si>
  <si>
    <t>Indique el tipo de institución por sector económico:</t>
  </si>
  <si>
    <t>Sector No Financiero</t>
  </si>
  <si>
    <t>CRITERIO</t>
  </si>
  <si>
    <t>RESPUESTA</t>
  </si>
  <si>
    <t>PLANIFICACIÓN</t>
  </si>
  <si>
    <t>Documentación</t>
  </si>
  <si>
    <t>SI</t>
  </si>
  <si>
    <t>FINANCIERO-CONTABLE</t>
  </si>
  <si>
    <t>¿En la determinación y aplicación de los incrementos salariales por costo de vida se emplean mecanismos que consideren formalmente las estimaciones y supuestos de los ingresos del presupuesto anual?</t>
  </si>
  <si>
    <t>Índice de Gestión Institucional del Sector Público 2013</t>
  </si>
  <si>
    <t>Efic</t>
  </si>
  <si>
    <t>Transp</t>
  </si>
  <si>
    <t>X</t>
  </si>
  <si>
    <t>Anti-C</t>
  </si>
  <si>
    <t>Transparencia</t>
  </si>
  <si>
    <t>Eficiencia</t>
  </si>
  <si>
    <t>Ética y 
Anti-corrupción</t>
  </si>
  <si>
    <t>RESULTADOS GENERALES DEL IGI 2013
(para reportar en certificación a CGR)</t>
  </si>
  <si>
    <t>¿Se aplican medidas de prevención, detección y corrección para proteger los sistemas contra software malicioso (virus, gusanos, spyware, correo basura, software fraudulento, etc.)?</t>
  </si>
  <si>
    <t>2.</t>
  </si>
  <si>
    <t>4.</t>
  </si>
  <si>
    <t>5.</t>
  </si>
  <si>
    <t>Resultados sobre fortalecimiento de atributos</t>
  </si>
  <si>
    <t>(para análisis)</t>
  </si>
  <si>
    <t>Este es el cuarto año que la Contraloría General de la República aplica un instrumento para medir los esfuerzos efectuados por las instituciones para fortalecer ocho factores comunes de su gestión. El resultado será un un Índice de la Gestión Institucional actualizado, correspondiente al año 2013 (IGI 2013).</t>
  </si>
  <si>
    <t>8.</t>
  </si>
  <si>
    <t>¿La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t>
  </si>
  <si>
    <r>
      <t xml:space="preserve">¿El plan </t>
    </r>
    <r>
      <rPr>
        <u/>
        <sz val="10"/>
        <rFont val="Arial"/>
        <family val="2"/>
      </rPr>
      <t>plurianual</t>
    </r>
    <r>
      <rPr>
        <sz val="10"/>
        <rFont val="Arial"/>
        <family val="2"/>
      </rPr>
      <t xml:space="preserve"> institucional considera los siguientes tipos de indicadores de desempeño?:
a. De gestión (Eficiencia, eficacia, economía)
b. De resultados (Efecto-Impacto)</t>
    </r>
  </si>
  <si>
    <r>
      <t xml:space="preserve">¿El plan </t>
    </r>
    <r>
      <rPr>
        <u/>
        <sz val="10"/>
        <rFont val="Arial"/>
        <family val="2"/>
      </rPr>
      <t>anual</t>
    </r>
    <r>
      <rPr>
        <sz val="10"/>
        <rFont val="Arial"/>
        <family val="2"/>
      </rPr>
      <t xml:space="preserve"> institucional considera los siguientes tipos de indicadores de desempeño?
a. De gestión (Eficiencia, eficacia, economía)
b. Vinculación con el plan plurianual</t>
    </r>
  </si>
  <si>
    <r>
      <t xml:space="preserve">¿La institución cuenta con un plan </t>
    </r>
    <r>
      <rPr>
        <u/>
        <sz val="10"/>
        <rFont val="Arial"/>
        <family val="2"/>
      </rPr>
      <t>plurianual</t>
    </r>
    <r>
      <rPr>
        <sz val="10"/>
        <rFont val="Arial"/>
        <family val="2"/>
      </rPr>
      <t xml:space="preserve"> vigente y actualizado?</t>
    </r>
  </si>
  <si>
    <t>¿La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t>
  </si>
  <si>
    <t>¿La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t>
  </si>
  <si>
    <t>¿Se evalúa, por lo menos una vez al año, la satisfacción de los usuarios con respecto al servicio que presta la institución, incluyendo el apoyo y las ayudas técnicas requeridos por las personas con discapacidad?</t>
  </si>
  <si>
    <t>¿Se desarrollan planes de mejora con base en los resultados de las evaluaciones de satisfacción de los usuarios?</t>
  </si>
  <si>
    <t>¿La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t>
  </si>
  <si>
    <t>CONTROL INTERNO INSTITUCIONAL</t>
  </si>
  <si>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</si>
  <si>
    <t>¿Se cuenta con políticas u otra normativa institucional, de conocimiento general, para el reclutamiento, la selección y promoción del personal? (No aplica a las entidades sujetas al Servicio Civil.)</t>
  </si>
  <si>
    <t>¿La página de Internet de la institución contiene la información sobre concursos actuales y vínculos para que los participantes envíen la documentación requerida y den seguimiento al avance de esos concursos?</t>
  </si>
  <si>
    <t>¿La institución aplica mecanismos de verificación de los antecedentes judiciales y la inexistencia de eventuales incompatibilidades o inhabilitaciones de los aspirantes a plazas?</t>
  </si>
  <si>
    <t>¿Existe en la entidad un programa de inducción para los nuevos empleados?</t>
  </si>
  <si>
    <t>¿Se formula y ejecuta un programa anual de capacitación y desarrollo del personal?</t>
  </si>
  <si>
    <t>¿La institución cuenta con medidas para fortalecer el desempeño, con base en los resultados de la evaluación respectiva?</t>
  </si>
  <si>
    <t>¿El 100% de los empleados determinados por la unidad de recursos humanos presentó la declaración jurada de bienes en el plazo establecido por la ley?</t>
  </si>
  <si>
    <t>¿Se definen y ejecutan planes de mejora con base en los resultados de las mediciones del clima organizacional?</t>
  </si>
  <si>
    <t>Documentación de resultados de la revisión y de las acciones emprendidas</t>
  </si>
  <si>
    <t>Normativa interna sobre cauciones</t>
  </si>
  <si>
    <t>Normativa sobre traslado de recursos</t>
  </si>
  <si>
    <t>Documentación que comprueba la comunicación a la máxima autoridad</t>
  </si>
  <si>
    <t>Informe de resultados de la autoevaluación</t>
  </si>
  <si>
    <t>Plan de mejoras</t>
  </si>
  <si>
    <t>Manual actualizado</t>
  </si>
  <si>
    <t>Imagen respectiva de la página Web</t>
  </si>
  <si>
    <t>Reglamento orgánico o similar, con indicación de lo requerido</t>
  </si>
  <si>
    <t>Normativa interna con indicación de lo requerido</t>
  </si>
  <si>
    <t>Documentación oficializada de la definición de plazos</t>
  </si>
  <si>
    <t>Registro de proveedores actualizado</t>
  </si>
  <si>
    <t>Identificación de inhabilitaciones</t>
  </si>
  <si>
    <t>Plan o programa de adquisiciones</t>
  </si>
  <si>
    <t>Metodologías de evaluación de ofertas, con indicación de lo requerido</t>
  </si>
  <si>
    <t>Documentación que demuestre el uso de e-compras y la accesibilidad de la información</t>
  </si>
  <si>
    <t>Evaluación de la ejecución del plan de adquisiciones</t>
  </si>
  <si>
    <t>MINISTERIO DE JUSTICIA Y PAZ</t>
  </si>
  <si>
    <t>(Si la entidad no prepara estados financieros de forma directa, puede responder con NO APLICA las preguntas de esta sección.)</t>
  </si>
  <si>
    <t>(Las preguntas de esta sección no aplican a las entidades que realizan sus contrataciones por medio de la proveeduría de una institución de mayor nivel.)</t>
  </si>
  <si>
    <t>Las instituciones de menor tamaño (las que tienen presupuestos iguales o inferiores a 600.000 unidades de desarrollo y menos de 30 funcionarios, incluyendo al jerarca y los titulares subordinados) podrían contestar "NO APLICA" a las preguntas de esta sección. Las demás deben contestar "SI" o "NO".</t>
  </si>
  <si>
    <t>Ley N° 6739: Ley Orgánica del Ministerio de Justicia y Paz, Ley N° 8771: Modificación a la ley del Ministerio de Justicia para que en adelante se denomine Ministerio de Justicia y Paz y  la creación del Sistema Nacional para la Promoción de la Paz y la Convivencia Ciudadana, Ley N° 4762: Ley de Creación de la Dirección General de Adaptación Social, Plan Operativo Institucional 2013.</t>
  </si>
  <si>
    <t>Se trabaja en apego con los lineamientos emitidos por los entes rectores.</t>
  </si>
  <si>
    <t>No obstante, es importante mencionar que el componente de ética, esta contemplado en el Prestamo BID, en lo respectivo al Fortalecimiento Institucional del Ministerio de Justicia y Paz.</t>
  </si>
  <si>
    <t>Actualmente la pagina web de la institución no se encuentra habilitada.</t>
  </si>
  <si>
    <t>La información suministrada en este apartado corresponde unica y exclusivamente al Patronato de Construcciones, Instalaciones y Adquisición de Bienes.</t>
  </si>
  <si>
    <t>La programación presupuestaria financiera responde se realzia anualmente de conformidad con la normativa establecida por el Ministerio de Hacienda.</t>
  </si>
  <si>
    <t xml:space="preserve">No obstante se cita la normativa vinculante al cumplimiento de aspectos eticos institucionales, entre ellos Decreto Ejecutivo N° 26095-J:Reglamento Autónomo de Servicio del Ministerio de Justicia y Paz, Capítulo IV; La Dirección de Gestión Institucional de Recursos Humanos, por medio del Proceso de Gestión del Ambiente Laboral hace del conocimiento del personal, los principios éticos de los funcionarios públicos, emitidos mediante el Decreto Ejecutivo N° 33146-MP, publicado en el diario oficial la Gaceta N° 104 del 31 de mayo del 2006; Decreto Ejecutivo N° 36495-JP: Reglamento para el Uso de los Recursos Tecnológicos de Información del Ministerio de Justicia y Paz, publicado en la Gaceta Nº 63 del 30 de marzo del 2011; Decreto Ejecutivo N° 26061-J: Reglamento General de la Policia Penitenciaria.                                   Asimismo, es relevante considerar que como parte del Programa para la Prevención y Promoción de la Inclusión Social (Prestamo BID) se incorporó un proyecto que consiste en el fortalecimiento institucional de Ministerio de Justicia y Paz, donde entre otras cosas se cuenta con un componente de fortalecimiento de los mecanismos de trasparencia.  </t>
  </si>
  <si>
    <t>Decreto Ejecutivo N° 26095-J:Reglamento Autónomo de Servicio del Ministerio de Justicia y Paz.</t>
  </si>
  <si>
    <t>Manual de clases de la Policia Penitenciaria. Manual de Clases de la Dirección General del Servicio Civil.</t>
  </si>
  <si>
    <t>La representación judicial de los ministerios la ostenta la Procuraduraduría General de la República y con fundamento en dicha competencia esta Instancia lleva  el registro de sentencias judiciales</t>
  </si>
  <si>
    <t>Actualmente el sitio no se encuentra disponible.</t>
  </si>
  <si>
    <t>El registro de proveedores que se utiliza es el que proporciona el Sistema CompraRED, cuya administración y mantenimiento corresponde a la DGABCA. Por su parte, la PI no ha impuesto inhabilitaciones para contratar.</t>
  </si>
  <si>
    <t>Sí se recurre a la aplicación de límites máximos pero no propiamente a límites mínimos; en su defecto, ciertamente se recurre a los procedimientos previstos en el artículo 30 del RLCA cuando se tienen dudas sobre si se trata de un precio ruinoso o excesivo.</t>
  </si>
  <si>
    <t>No existen lineamientos formales sobre el reajuste de precios, labor que se asume pro parte de la Proveeduria Institucional, en relación con periodos ordinarios y de la Dirección Jurídica cuando se trata de ejercicios económicos vencidos.</t>
  </si>
  <si>
    <t>Se emplean los lineamientos emitidos por los entes rectores.</t>
  </si>
  <si>
    <t>Actualmente la página web no se encuentra habilitada.</t>
  </si>
  <si>
    <t>Aplica para el Patronato de Construcciones Instalaciones y Adquisición de Bienes</t>
  </si>
  <si>
    <t>Sitio Alterno: http://culturadepaz.mjp.go.cr/index.php?option=com_chronocontact&amp;Itemid=77</t>
  </si>
  <si>
    <t xml:space="preserve">Circular DG 01-03-2013  (Regulación Legal del Derecho de Petición.  Alcances de la Ley 9097). </t>
  </si>
  <si>
    <t>Actualmente el sitio web no se encuentra disponible.</t>
  </si>
  <si>
    <t xml:space="preserve">Para el personal policial se ingresa al SACEJ del Poder Judicial y se solicita la Hoja de delincuencia. De igual forma se consulta el registro de inhabilitados de la Dirección General del Servicio Civil, para el personal administrativo. </t>
  </si>
  <si>
    <t>No aplica.</t>
  </si>
  <si>
    <t>Se aplica lo establecido en la Resolución DG-144-2009 del 29 de abril del 2009 emitida por la Dirección General del Servicio Civil.</t>
  </si>
  <si>
    <t>Elaborado por: Bianca Ramírez Zamora</t>
  </si>
  <si>
    <t>Fecha: 11/02/2014</t>
  </si>
  <si>
    <t xml:space="preserve">Aprobado por: Ana Isabel Garita </t>
  </si>
  <si>
    <t>Fecha: 13/2/2014</t>
  </si>
  <si>
    <t>Verificación por CGR</t>
  </si>
  <si>
    <t>Verificación por la CGR en SIPP</t>
  </si>
  <si>
    <t>Manual respectivo</t>
  </si>
  <si>
    <t>Documentación del control</t>
  </si>
  <si>
    <t>Informe de evaluación presupuestaria, con indicación de lo requerido</t>
  </si>
  <si>
    <t>Evaluación presupuestaria, con indicación de lo requerido</t>
  </si>
  <si>
    <t>Acuerdo, acta, resolución o minuta con indicación de lo requerido</t>
  </si>
  <si>
    <t>Informe que demuestre la congruencia de resultados de la información presupuestaria con los resultados financieros  (norma 4.3.13, inciso c.1.1.)</t>
  </si>
  <si>
    <t>Informe de revisión</t>
  </si>
  <si>
    <t>Regulaciones internas sobre visado</t>
  </si>
  <si>
    <t>Comunicación oficial sobre designación del responsable</t>
  </si>
  <si>
    <t>Documento sobre designación formal de funcionarios</t>
  </si>
  <si>
    <t>Plan estratégido de TI con indicación de lo requerido</t>
  </si>
  <si>
    <t>Modelo de arquitectura, con indicación lo requerido y de la fecha en que fue conocido</t>
  </si>
  <si>
    <t>Modelo de plataforma tecnológica, con indicación de lo requerido</t>
  </si>
  <si>
    <t>Modelo de aplicaciones</t>
  </si>
  <si>
    <t>Modelo de entrega de servicio de TI</t>
  </si>
  <si>
    <t>Documentación del marco de gestión de la calidad</t>
  </si>
  <si>
    <t>Documentación de directrices o políticas.</t>
  </si>
  <si>
    <t>Documentación con indicación de lo requerido</t>
  </si>
  <si>
    <t>Políticas y procedimientos oficializados</t>
  </si>
  <si>
    <t>¿Se digita de manera oportuna la información pertinente en el Sistema de Información de la Actividad Contractual (SIAC)?</t>
  </si>
  <si>
    <t>PRESUPUESTO</t>
  </si>
  <si>
    <t>NO APLICA</t>
  </si>
  <si>
    <t>TECNOLOGÍAS DE LAS INFORMACIÓN</t>
  </si>
  <si>
    <t>¿La evaluación de la gestión institucional del año anterior fue conocida y aprobada por el jerarca institucional a más tardar en las siguientes fechas?:
a. El 31 de enero en el caso del sector centralizado.
b. El 16 de febrero en el caso del sector descentralizado.</t>
  </si>
  <si>
    <t>¿Se elabora y ejecuta un plan de mejora a partir de la evaluación anual de la gestión institucional?</t>
  </si>
  <si>
    <t>¿Se publican en la página de Internet de la institución o por otros medios:
a. Los planes anual y plurianual de la institución?
b. Los resultados de la evaluación institucional?</t>
  </si>
  <si>
    <t>¿La información institucional está sistematizada de manera que integre los procesos de planificación y presupuesto, incluyendo la evaluación respectiva?</t>
  </si>
  <si>
    <t>¿La institución ha adoptado un marco técnico contable acorde con normas internacionales de contabilidad u otras regulaciones pertinentes (NICSP, NIIF, normas de CONASSIF)?</t>
  </si>
  <si>
    <t>¿La institución ha oficializado un plan plurianual de programación financiera?</t>
  </si>
  <si>
    <t>¿El presupuesto institucional es congruente con los supuestos de la programación financiera plurianual?</t>
  </si>
  <si>
    <t>¿Se tiene implementado un sistema de información financiera que integre todo el proceso contable?</t>
  </si>
  <si>
    <t>¿Se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t>
  </si>
  <si>
    <t>¿La institución cuenta con un manual de funciones actualizado y oficializado para organizar el desarrollo del proceso financiero-contable?</t>
  </si>
  <si>
    <t>¿Se dispone de libros contables (Diario, Mayor, Inventario y Balances) para el registro y control de las operaciones o transacciones financieras, actualizados a más tardar en el mes posterior al cierre correspondiente?</t>
  </si>
  <si>
    <t>¿Se emiten estados financieros mensuales a más tardar el día 15 del mes siguiente?</t>
  </si>
  <si>
    <t>Gobierno Central y otros Poderes</t>
  </si>
  <si>
    <t>Sector Financiero</t>
  </si>
  <si>
    <t>Sector Municipal</t>
  </si>
  <si>
    <t>¿Los estados financieros anuales fueron aprobados por la máxima autoridad institucional dentro del periodo que establece la legislación aplicable?</t>
  </si>
  <si>
    <t>¿Los estados financieros son dictaminados anualmente por un auditor externo o firma de auditores independientes dentro del período que establece la legislación aplicable?</t>
  </si>
  <si>
    <t>¿Se publican los estados financieros del final del período en su página de Internet, a más tardar en el mes posterior a su aprobación por el jerarca?</t>
  </si>
  <si>
    <t>¿La institución se ha sometido en los últimos dos años a una auditoría orientada a la identificación de riesgos de fraude?</t>
  </si>
  <si>
    <t>¿Se someten a conocimiento del jerarca, al menos trimestralmente, análisis periódicos de la situación financiera institucional basados en la información contenida en los estados financieros (vertical, horizontal y de razones)?</t>
  </si>
  <si>
    <t>¿La institución  ha promulgado o adoptado un código de ética u otro documento que reúna los compromisos éticos de la institución y sus funcionarios?</t>
  </si>
  <si>
    <t>3.17</t>
  </si>
  <si>
    <t>¿Cuenta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t>
  </si>
  <si>
    <t>¿Existen en la institución funcionarios formalmente designados para que, como parte de sus labores, asesoren y apoyen al jerarca en la toma de decisiones estratégicas en relación con el uso y el mantenimiento de tecnologías de información?</t>
  </si>
  <si>
    <t>Con respecto a la declaración institucional de misión, visión y valores:
a. ¿Han sido promulgadas formalmente por el jerarca?
b. ¿La institución cuenta con un programa establecido y en funcionamiento para divulgar y promover entre los funcionarios dicha declaración?</t>
  </si>
  <si>
    <t>¿La institución ha oficializado una metodología para formular sus planes plurianuales y anuales?</t>
  </si>
  <si>
    <t>¿La institución aplica mecanismos para considerar opiniones de los ciudadanos y los funcionarios durante la formulación de los siguientes instrumentos de gestión?:
a. El plan anual institucional
b. El presupuesto institucional</t>
  </si>
  <si>
    <t>¿La institución cuenta con un plan plurianual vigente y actualizado?</t>
  </si>
  <si>
    <t>¿El plan plurianual institucional considera los siguientes tipos de indicadores de desempeño?:
a. De gestión (Eficiencia, eficacia, economía)
b. De resultados (Efecto-Impacto)</t>
  </si>
  <si>
    <t>¿El plan anual institucional considera los siguientes tipos de indicadores de desempeño?
a. De gestión (Eficiencia, eficacia, economía)
b. Vinculación con el plan plurianual</t>
  </si>
  <si>
    <t>NO DISPONIBLES</t>
  </si>
  <si>
    <t>Planificación</t>
  </si>
  <si>
    <t>Financiero-Contable</t>
  </si>
  <si>
    <t>Control Interno</t>
  </si>
  <si>
    <t>Contratación Administrativa</t>
  </si>
  <si>
    <t>Presupuesto</t>
  </si>
  <si>
    <t>Tecnologías de la Información</t>
  </si>
  <si>
    <t>Servicio al Usuario</t>
  </si>
  <si>
    <t>Recursos Humanos</t>
  </si>
  <si>
    <t>Original</t>
  </si>
  <si>
    <t>Verificado</t>
  </si>
  <si>
    <t>VERIFICADAS</t>
  </si>
  <si>
    <t>DIFERENCIA</t>
  </si>
  <si>
    <t>ORIGINALES</t>
  </si>
  <si>
    <t>Diferencia</t>
  </si>
  <si>
    <t xml:space="preserve">Fecha: </t>
  </si>
  <si>
    <t>DOCUMENTOS PROBABLES (PUEDEN SER OTROS)</t>
  </si>
  <si>
    <t>OBSERVACIONES DE LA INSTITUCIÓN</t>
  </si>
  <si>
    <t>OBSERVACIONES DE LOS VERIFICADORES</t>
  </si>
  <si>
    <t>VERIFICACIÓN DE RESPUESTAS DEL IGI 2013</t>
  </si>
  <si>
    <t>Control interno institucional</t>
  </si>
  <si>
    <t>Al responder las preguntas, las instituciones obtuvieron dos resultados en el mismo cuestionario:</t>
  </si>
  <si>
    <t>¿La institución cuenta con un modelo de arquitectura de la información que:
a. Sea conocido y utilizado por el nivel gerencial de la institución?
b. Caracterice los datos de la institución, aunque sea a nivel general?</t>
  </si>
  <si>
    <t>¿La institución cuenta con un modelo de plataforma tecnológica que defina los estándares, regulaciones y políticas para la adquisición, operación y administración de la capacidad tanto de hardware como de software de plataforma?</t>
  </si>
  <si>
    <t>¿La institución cuenta con un modelo de aplicaciones (software) que defina los estándares para su desarrollo y/o adquisición?</t>
  </si>
  <si>
    <t>¿La institución cuenta con un modelo de entrega de servicio de TI que defina los acuerdos de nivel de servicio con los usuarios?</t>
  </si>
  <si>
    <t>¿Se ha oficializado en la institución un marco de gestión para la calidad de la información?</t>
  </si>
  <si>
    <t>¿La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t>
  </si>
  <si>
    <t>¿La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t>
  </si>
  <si>
    <t>¿La institución ha definido, oficializado y comunicado políticas y procedimientos de seguridad lógica?</t>
  </si>
  <si>
    <t>¿Se han definido e implementado procedimientos para otorgar, limitar y revocar el acceso físico al centro de cómputo y a otras instalaciones que mantienen equipos e información sensibles?</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</si>
  <si>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</si>
  <si>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¿Existe un plan formal que asegure la continuidad de los servicios de tecnologías de información en la organización?</t>
  </si>
  <si>
    <t>¿Las políticas de TI se comunican a todos los usuarios internos y externos relevantes?</t>
  </si>
  <si>
    <t>La institución incorpora la siguiente información en el SIPP en los plazos indicados:
a. Informe semestral con corte al 30 de junio, con los resultados de la evaluación presupuestaria referida a la gestión física, a más tardar el 31 de julio.
b. Informe semestral con corte al 31 de diciembre, con los resultados de la evaluación presupuestaria referida a la gestión física, a más tardar el 16 de febrero.
c. Informes trimestrales (o semestrales para los fideicomisos) de la ejecución presupuestaria, dentro de los 15 días hábiles posteriores al vencimiento de cada trimestre (o semestre para los fideicomisos).</t>
  </si>
  <si>
    <t>¿Existe vinculación de las metas con el presupuesto en el SIPP?</t>
  </si>
  <si>
    <r>
      <t xml:space="preserve">Usted sólo puede modificar las respuestas que aparecen en la columna VERIFICADAS. </t>
    </r>
    <r>
      <rPr>
        <b/>
        <i/>
        <sz val="10"/>
        <rFont val="Arial"/>
        <family val="2"/>
      </rPr>
      <t>Asegúrese de que el enlace conozca todos los cambios que usted realice.</t>
    </r>
  </si>
  <si>
    <t>¿Se publica en la página de Internet el informe de evaluación presupuestaria del año anterior, que comprenda la ejecución presupuestaria y el grado de cumplimiento de metas y objetivos, a más tardar durante el primer trimestre del año en ejecución?</t>
  </si>
  <si>
    <t>¿Existen mecanismos o disposiciones internas para regular el proceso de visado de gastos?  (Sólo aplica para el Gobierno Central)</t>
  </si>
  <si>
    <t>¿Existe un funcionario responsable del visado de gastos, según lo establece el artículo 11 del Reglamento sobre Visado de Gastos?  (Sólo aplica para el Gobierno Central)</t>
  </si>
  <si>
    <t>¿La institución ha establecido una estructura formal del departamento de TI, que contemple el establecimiento de los roles y las responsabilidades de sus funcionarios?</t>
  </si>
  <si>
    <t>¿La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t>
  </si>
  <si>
    <t>Compare las respuestas afirmativas con la documentación incorporada por la institución en el expediente, y determine si esa documentación es apropiada para sustentarlas, o si alguna de ellas debe modificarse, a menos que el enlace incorpore nueva documentación idónea.</t>
  </si>
  <si>
    <t>Prepare por anticipado la minuta de reunión. A los efectos, en el espacio previsto para ello en la plantilla de la minuta, indique cuáles preguntas se modificaron,y en qué consiste el cambio; puede encontrar esa información en la columna "DIFERENCIA" de la herramienta de verificación; al pie de esa columna se indica, para efectos de control, la cantidad de preguntas cuya respuesta ha sido modificada. Asimismo, incluya en la minuta el efecto sobre el puntaje final obtenido, indicando el puntaje originalmente reportado por la institución, y el nuevo puntaje resultante de la verificación; ese dato lo encontrará en la hoja "Resultados" de la herramienta de verificación.</t>
  </si>
  <si>
    <t>j.</t>
  </si>
  <si>
    <t>k.</t>
  </si>
  <si>
    <t>Reúnase con el enlace y con el jerarca o su representante. Exponga los resultados de la verificación y complete la minuta. Obtenga las firmas de los presentes.</t>
  </si>
  <si>
    <t>l.</t>
  </si>
  <si>
    <t>Remita la herramienta y la minuta a la dirección secretaria.tecnica@cgr.go. La herramienta debe enviarse en el mismo formato de Microsoft Excel. La minuta puede digitalizarse y enviarse como archivo PDF, o bien presentarse físicamente en la Contraloría General de la República.</t>
  </si>
  <si>
    <t>¡Muchas gracias por su colaboración en este esfuerzo por potenciar la gestión de nuestras instituciones!</t>
  </si>
  <si>
    <t>Con el propósito de recopilar la información necesaria, se suministraron dos herramientas a las instituciones, a saber: un cuestionario en Microsoft Excel y una plantilla de certificación en Microsoft Word para comunicar los resultados de la aplicación del cuestionario. Se estableció el 14 de febrero de 2014 como fecha límite para el envío de la información a la CGR, pero en algunos casos la remisión ocurrió de manera extemporánea.</t>
  </si>
  <si>
    <r>
      <t xml:space="preserve">El cuestionario contiene ocho secciones que se utilizan para calcular el valor del IGI, y tres secciones más, relacionadas con información presupuestaria, contable y de otra naturaleza, que permiten obtener indicadores no relacionados ni divulgados como parte del IGI. </t>
    </r>
    <r>
      <rPr>
        <b/>
        <i/>
        <sz val="10"/>
        <rFont val="Arial"/>
        <family val="2"/>
      </rPr>
      <t>La verificación de respuestas sólo contempla las secciones 1 a 8</t>
    </r>
    <r>
      <rPr>
        <sz val="10"/>
        <rFont val="Arial"/>
      </rPr>
      <t>, que son:</t>
    </r>
  </si>
  <si>
    <t>Cada sección contiene un número determinado de preguntas que pueden responderse afirmativa o negativamente. Además, para algunas preguntas se habilita la opción "No aplica", teniendo en cuenta el tipo de institución y situaciones reconocidas con base en las aplicaciones previas del IGI, o como respuesta a solicitudes debidamente razonadas por las instituciones y reconocidas por la CGR.</t>
  </si>
  <si>
    <t>PROCEDIMIENTO DE VERIFICACIÓN DE RESPUESTAS</t>
  </si>
  <si>
    <t>Asegúrese de contar con la herramienta de verificación, con una copia de la certificación enviada a la Secretaría Técnica por la institución que le corresponde visitar, y con la plantilla para la minuta de reunión.</t>
  </si>
  <si>
    <r>
      <t>La verificación de respuestas del IGI debe concluir a más tardar el 14 de marzo de 2014</t>
    </r>
    <r>
      <rPr>
        <sz val="10"/>
        <rFont val="Arial"/>
      </rPr>
      <t>. Se considera que el proceso está concluido cuando la Secretaría Técnica de la DFOE recibe la herramienta de verificación y la minuta de reunión, debidamente llenas.</t>
    </r>
  </si>
  <si>
    <t>Solicite al enlace el expediente preparado como sustento de las respuestas al cuestionario.</t>
  </si>
  <si>
    <t>m.</t>
  </si>
  <si>
    <t>Si se pretende el cambio de una respuesta afirmativa o negativa por una respuesta NO APLICA, debe comunicarse con la Secretaría Técnica para que ésta autorice el cambio. A los efectos, llame al 2501-8023 o escriba a secretaria.tecnica@cgr.go.cr.</t>
  </si>
  <si>
    <t>En la columna "OBSERVACIONES DE LOS VERIFICADORES" puede hacer las anotaciones y observaciones que estime pertinentes para aclarar los cambios efectuados o para llamar la atención sobre respuestas sobre cuya corrección se tienen dudas.</t>
  </si>
  <si>
    <t>Cuando concluya la comparación de las respuestas contra el expediente, incluya su nombre y el del otro miembro del equipo en el espacio previsto al final de la hoja de verificación.</t>
  </si>
  <si>
    <t>Resolución o acuerdo y notas a los estados financieros la declaración del marco contable utilizado</t>
  </si>
  <si>
    <t>Plan plurianual de programación financiera oficializado</t>
  </si>
  <si>
    <t>Documentación que demuestre vinculación con la programación</t>
  </si>
  <si>
    <t>Manual (del usuario) del sistema y documento de aprobación de los estados financieros por el máximo órgano y estados financieros</t>
  </si>
  <si>
    <t>Plan contable que permita identificar los puntos señalados</t>
  </si>
  <si>
    <t>Manual vigente y oficializado</t>
  </si>
  <si>
    <t>Libros de contabilidad o autorización para el uso de los registros electrónicos correspondientes y sus anotaciones.</t>
  </si>
  <si>
    <t>Estado financiero del último mes</t>
  </si>
  <si>
    <t>Resolución, acuerdo o acta respectiva</t>
  </si>
  <si>
    <t>Informes financieros auditados, con indicación de fecha</t>
  </si>
  <si>
    <t>Informe de auditoría para identificación de riesgo de fraude más reciente</t>
  </si>
  <si>
    <t>Acta, acuerdo, resolución o minuta con indicación de la fecha en la que el análisis más reciente fue conocido por el jerarca.</t>
  </si>
  <si>
    <t>Código de ética o similar</t>
  </si>
  <si>
    <t>Informe de la auditoría de la ética realizado</t>
  </si>
  <si>
    <t>Documentación de los componentes</t>
  </si>
  <si>
    <t>Documentos resultantes de la valoración y de las medidas adoptadas</t>
  </si>
  <si>
    <t>¿La entidad ha emitido y divulgado normativa institucional sobre el traslado de recursos a sujetos privados o a fideicomisos, según corresponda? (Sólo puede contestar "NO APLICA" si la institución no realiza traslados de recursos según lo indicado.)</t>
  </si>
  <si>
    <t>Procedimientos oficializados y bitácora de accesos</t>
  </si>
  <si>
    <t>Documentación de las medida aplicadas</t>
  </si>
  <si>
    <t>Políticas oficializadas y documentación de su aplicación</t>
  </si>
  <si>
    <t>Documento en el que se formaliza el plan de continuidad de servicios</t>
  </si>
  <si>
    <t>Documentación de las comunicaciones efectuadas</t>
  </si>
  <si>
    <t>Documentación de las regulaciones correspondientes</t>
  </si>
  <si>
    <t>Certificado digital institucional y normativa interna para el uso de firma digital</t>
  </si>
  <si>
    <t>Documento donde se establecen los plazos, y estadísticas respectivas</t>
  </si>
  <si>
    <t>Documentación sobre la instalación de buzones o similares, y reporte de atención de comentarios y sugerencias</t>
  </si>
  <si>
    <t>Reglamento orgánico o de la contraloría de servicios</t>
  </si>
  <si>
    <t>Plan de mejora más reciente</t>
  </si>
  <si>
    <t>Política oficializada y documentación probatoria de la divulgación efectuada</t>
  </si>
  <si>
    <t>Criterios oficializados</t>
  </si>
  <si>
    <t>Regulaciones sobre tratamiento de denuncias</t>
  </si>
  <si>
    <t>Normativa interna respectiva</t>
  </si>
  <si>
    <t>Plan de capacitación e informe de avance</t>
  </si>
  <si>
    <t>Procedimientos oficializados</t>
  </si>
  <si>
    <t>Estadística respectiva</t>
  </si>
  <si>
    <t>Documentación de las medidas implementadas</t>
  </si>
  <si>
    <t>Instrumento utilizado</t>
  </si>
  <si>
    <t>Plan de mejora</t>
  </si>
  <si>
    <t>Políticas oficializadas y estadística del disfrute de vacaciones, con indicación de la proporción de funcionarios que cumplen el requerimiento de disfrute de al menos tres días en fechas diferentes a las de vacaciones colectivas</t>
  </si>
  <si>
    <t>Plan oficial de sucesión</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</si>
  <si>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</si>
  <si>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</si>
  <si>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</si>
  <si>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</si>
  <si>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</si>
  <si>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</si>
  <si>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</si>
  <si>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</si>
  <si>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</si>
  <si>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</si>
  <si>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</si>
  <si>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</si>
  <si>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</si>
  <si>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</si>
  <si>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</si>
  <si>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</si>
  <si>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</si>
  <si>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</si>
  <si>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</si>
  <si>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</si>
  <si>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</si>
  <si>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</si>
  <si>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</si>
  <si>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</si>
  <si>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</si>
  <si>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</si>
  <si>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</si>
  <si>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</si>
  <si>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</si>
  <si>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</si>
  <si>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</si>
  <si>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</si>
  <si>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</si>
  <si>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</si>
  <si>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</si>
  <si>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</si>
  <si>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</si>
  <si>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</si>
  <si>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</si>
  <si>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</si>
  <si>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</si>
  <si>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</si>
  <si>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</si>
  <si>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</si>
  <si>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</si>
  <si>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</si>
  <si>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</si>
  <si>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</si>
  <si>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</si>
  <si>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</si>
  <si>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</si>
  <si>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</si>
  <si>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</si>
  <si>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</si>
  <si>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</si>
  <si>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</si>
  <si>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</si>
  <si>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</si>
  <si>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5.1</t>
  </si>
  <si>
    <t>5.2</t>
  </si>
  <si>
    <t>5.3</t>
  </si>
  <si>
    <t>5.4</t>
  </si>
  <si>
    <t>5.5</t>
  </si>
  <si>
    <t>5.6</t>
  </si>
  <si>
    <t>5.7</t>
  </si>
  <si>
    <t>5.8</t>
  </si>
  <si>
    <t>5.9</t>
  </si>
  <si>
    <t>5.10</t>
  </si>
  <si>
    <t>5.11</t>
  </si>
  <si>
    <t>5.12</t>
  </si>
  <si>
    <t>5.13</t>
  </si>
  <si>
    <t>5.14</t>
  </si>
  <si>
    <t>6.1</t>
  </si>
  <si>
    <t>6.2</t>
  </si>
  <si>
    <t>6.3</t>
  </si>
  <si>
    <t>6.4</t>
  </si>
  <si>
    <t>6.5</t>
  </si>
  <si>
    <t>6.6</t>
  </si>
  <si>
    <t>6.7</t>
  </si>
  <si>
    <t>6.8</t>
  </si>
  <si>
    <t>6.9</t>
  </si>
  <si>
    <t>6.10</t>
  </si>
  <si>
    <t>6.11</t>
  </si>
  <si>
    <t>6.12</t>
  </si>
  <si>
    <t>6.13</t>
  </si>
  <si>
    <t>6.14</t>
  </si>
  <si>
    <t>6.15</t>
  </si>
  <si>
    <t>6.16</t>
  </si>
  <si>
    <t>7.1</t>
  </si>
  <si>
    <t>7.2</t>
  </si>
  <si>
    <t>7.3</t>
  </si>
  <si>
    <t>7.4</t>
  </si>
  <si>
    <t>7.5</t>
  </si>
  <si>
    <t>7.6</t>
  </si>
  <si>
    <t>7.7</t>
  </si>
  <si>
    <t>7.8</t>
  </si>
  <si>
    <t>7.9</t>
  </si>
  <si>
    <t>7.10</t>
  </si>
  <si>
    <t>7.11</t>
  </si>
  <si>
    <t>7.12</t>
  </si>
  <si>
    <t>7.13</t>
  </si>
  <si>
    <t>8.1</t>
  </si>
  <si>
    <t>8.2</t>
  </si>
  <si>
    <t>8.3</t>
  </si>
  <si>
    <t>8.4</t>
  </si>
  <si>
    <t>8.5</t>
  </si>
  <si>
    <t>8.6</t>
  </si>
  <si>
    <t>8.7</t>
  </si>
  <si>
    <t>8.8</t>
  </si>
  <si>
    <t>8.9</t>
  </si>
  <si>
    <t>8.10</t>
  </si>
  <si>
    <t>8.11</t>
  </si>
  <si>
    <t>8.12</t>
  </si>
  <si>
    <t>8.13</t>
  </si>
  <si>
    <t>8.14</t>
  </si>
  <si>
    <t>8.15</t>
  </si>
  <si>
    <t>8.16</t>
  </si>
  <si>
    <t>8.17</t>
  </si>
  <si>
    <t>SERVICIO AL USUARIO</t>
  </si>
  <si>
    <t>Reporte o listado de los datos registrados, que contemple los alcances de la pregunta</t>
  </si>
  <si>
    <t>Documentación de los mecanismos</t>
  </si>
  <si>
    <t>NO</t>
  </si>
  <si>
    <t>¿La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t>
  </si>
  <si>
    <t>¿La institución publica en su página de Internet o por otros medios, para conocimiento del público en general, los atestados académicos y de experiencia de los puestos gerenciales y políticos?</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</si>
  <si>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</si>
  <si>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CONTRATACIÓN ADMINISTRATIVA</t>
  </si>
  <si>
    <t>¿Están formalmente definidos los plazos máximos que deben durar las diferentes actividades relacionadas con el proceso de contratación administrativa?</t>
  </si>
  <si>
    <t>¿Se mantiene y actualiza un registro de proveedores?</t>
  </si>
  <si>
    <t>¿La institución ha oficializado una metodología para la definición, medición y ajuste de los indicadores que incorpora en sus planes?</t>
  </si>
  <si>
    <t>¿En el plan anual se incorporan acciones que están vinculadas con el Plan Nacional de Desarrollo (PND)?</t>
  </si>
  <si>
    <t>¿Se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t>
  </si>
  <si>
    <t>¿La institución ha ejecutado y evaluado los resultados de la estrategia de fortalecimiento de la ética?</t>
  </si>
  <si>
    <t>¿En la evaluación anual de la gestión institucional se consideran el cumplimiento de metas y los resultados de los indicadores incorporados en el plan anual operativo?</t>
  </si>
  <si>
    <t>¿Se evaluó en el periodo anterior por lo menos al 95% de los funcionarios?</t>
  </si>
  <si>
    <t>Puntaje global del IGI</t>
  </si>
  <si>
    <t>¿La institución ha establecido mecanismos para prevenir, detectar y corregir situaciones contrarias a la ética, que se puedan presentar en relación con los siguientes temas?: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ilícito.
i. Tráfico de influencias.</t>
  </si>
  <si>
    <t>¿En los últimos cinco años, la entidad se ha sometido a una auditoría de la gestión ética institucional, ya sea por parte de la propia administración, de la auditoría interna o de un sujeto externo?</t>
  </si>
  <si>
    <t>¿La institución tiene los cinco componentes del SEVRI debidamente establecidos y en operación?</t>
  </si>
  <si>
    <t>¿La institución ejecutó, durante el año anterior o el actual, un ejercicio de valoración de los riesgos que concluyera con la documentación y comunicación de esos riesgos?</t>
  </si>
  <si>
    <t>¿Con base en la valoración de riesgos, la entidad analizó los controles en operación para eliminar los que han perdido vigencia e implantar los que sean necesarios frente a la dinámica institucional?</t>
  </si>
  <si>
    <t>¿La institución ha promulgado normativa interna respecto de la rendición de cauciones por parte de los funcionarios que la deban hacer?</t>
  </si>
  <si>
    <t>¿La entidad ha emitido y divulgado normativa institucional sobre el traslado de recursos a sujetos privados o a fideicomisos, según corresponda?</t>
  </si>
  <si>
    <t>Cambios realizados ---&gt;</t>
  </si>
  <si>
    <t>¿La máxima autoridad revisa o es informada por un agente interno, por lo menos una vez al año, de si se cumple oportunamente con las disposiciones giradas a la entidad en los informes de fiscalización emitidos por la Contraloría General de la República?</t>
  </si>
  <si>
    <t>¿La institución realizó durante el año anterior una autoevaluación del sistema de control interno?</t>
  </si>
  <si>
    <t>¿Se formuló  e implementó un plan de mejoras con base en los resultados de la autoevaluación del sistema de control interno ejecutada?</t>
  </si>
  <si>
    <t>¿La institución cuenta con un manual de puestos o similar, debidamente oficializado y actualizado en los últimos 5 años, que identifique las responsabilidades de los funcionarios, así como las líneas de autoridad y reporte correspondientes?</t>
  </si>
  <si>
    <t>¿La entidad ha efectuado en los últimos cinco años una revisión y adecuación de sus procesos para fortalecer su ejecución, eliminar los que han perdido vigencia e implantar los que sean necesarios frente a la dinámica institucional?</t>
  </si>
  <si>
    <t>¿La institución publica en su página de Internet o por otros medios, para conocimiento general, las actas o los acuerdos del jerarca, según corresponda, a más tardar en el mes posterior a su firmeza?</t>
  </si>
  <si>
    <t>¿La institución publica en su página de Internet o por otros medios, para conocimiento general, los informes de la auditoría interna, a más tardar en el mes posterior a su conocimiento por el destinatario?</t>
  </si>
  <si>
    <t>¿Se ha establecido formalmente una proveeduría u otra unidad que asuma el proceso de contratación administrativa?</t>
  </si>
  <si>
    <t>Informe del estudio más reciente</t>
  </si>
  <si>
    <t>RECURSOS HUMANOS</t>
  </si>
  <si>
    <t>¿Se tienen claramente definidos los procedimientos para la medición del desempeño?</t>
  </si>
  <si>
    <t>¿En la entidad se aplica al menos una vez al año algún instrumento para medir el clima organizacional?</t>
  </si>
  <si>
    <t>DISPONIBLES</t>
  </si>
  <si>
    <t>¿Existe un manual de procedimientos que regule cada fase del proceso presupuestario, los plazos y los roles de los participantes?</t>
  </si>
  <si>
    <t>¿Se publica en la página de Internet de la institución el presupuesto anual de la entidad, a más tardar en el mes posterior a su aprobación?</t>
  </si>
  <si>
    <t>¿La institución ha establecido algún control que imposibilite el financiamiento de gastos corrientes con ingresos de capital?</t>
  </si>
  <si>
    <t>¿La entidad ha definido, implementado y monitoreado las medidas pertinentes para dar cumplimiento, en lo que le corresponda, a los requerimientos de la Ley de Simplificación de Trámites, N° 8220? Específicamente:
a. Presentación única de documentos
b. Publicación de trámites y de la totalidad de sus requisitos
c. Publicidad sobre estado de trámites</t>
  </si>
  <si>
    <t>¿La página de Internet de la institución contiene formularios y vínculos para realizar algún trámite en línea o para iniciarlo en el sitio y facilitar su posterior conclusión en las oficinas de la entidad?</t>
  </si>
  <si>
    <t>¿La institución ha implementado mecanismos que le posibiliten la aceptación de documentos digitales mediante el uso de firma digital para la aceptación de trámites de los usuarios?</t>
  </si>
  <si>
    <t>¿Se cumplen los plazos máximos establecidos para el trámite de los asuntos o la prestación de servicios, al menos en el 95% de los casos?</t>
  </si>
  <si>
    <t>¿La institución ha colocado al menos un buzón de comentarios y sugerencias (u otro similar) en cada centro de atención, en algún lugar visible y de fácil acceso para quienes hacen uso de sus servicios?</t>
  </si>
  <si>
    <t>3.16</t>
  </si>
  <si>
    <t>¿Existe en la institución algún procedimiento establecido para efectuar investigaciones internas para determinar la responsabilidad ante una eventual sentencia judicial?</t>
  </si>
  <si>
    <t>Política o normativa interna vigente que lo regule</t>
  </si>
  <si>
    <t>¿La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t>
  </si>
  <si>
    <t>¿La institución publica en su página de Internet o por otros medios, la evaluación de la ejecución de su plan de adquisiones?</t>
  </si>
  <si>
    <t>¿Existe vinculación entre el plan anual operativo y el presupuesto institucional en todas las fases del proceso plan-presupuesto?</t>
  </si>
  <si>
    <t>Respuestas SI</t>
  </si>
  <si>
    <t>Respuestas NO</t>
  </si>
  <si>
    <t>Respuestas NA</t>
  </si>
  <si>
    <t>Nota PLANIFICACIÓN</t>
  </si>
  <si>
    <t>Nota FINANCIERO CONTABLE</t>
  </si>
  <si>
    <t>Nota CONTROL INTERNO INSTITUCIONAL</t>
  </si>
  <si>
    <t>Nota CONTRATACIÓN ADMINISTRATIVA</t>
  </si>
  <si>
    <t>Nota PRESUPUESTO</t>
  </si>
  <si>
    <t>Nota TECNOLOGÍAS DE LA INFORMACIÓN</t>
  </si>
  <si>
    <t>Nota SERVICIO AL USUARIO</t>
  </si>
  <si>
    <t>Nota RECURSOS HUMANOS</t>
  </si>
  <si>
    <t>N°</t>
  </si>
  <si>
    <t>Pregunta</t>
  </si>
  <si>
    <t>Sector</t>
  </si>
  <si>
    <t>Sector PND</t>
  </si>
  <si>
    <t>Respuestas SI - Acumulado</t>
  </si>
  <si>
    <t>Respuestas NO - Acumulado</t>
  </si>
  <si>
    <t>Respuestas NA - Acumulado</t>
  </si>
  <si>
    <t>NOTA FINAL</t>
  </si>
  <si>
    <t>1.</t>
  </si>
  <si>
    <t>Gestión financiero-contable</t>
  </si>
  <si>
    <t>3.</t>
  </si>
  <si>
    <t>a.</t>
  </si>
  <si>
    <t>b.</t>
  </si>
  <si>
    <t>c.</t>
  </si>
  <si>
    <t>Contratación administrativa</t>
  </si>
  <si>
    <t>Tecnologías de la información</t>
  </si>
  <si>
    <t>Servicio al usuario</t>
  </si>
  <si>
    <t>Recursos humanos</t>
  </si>
  <si>
    <t>¿La institución ha definido y divulgado los criterios de admisibilidad de las denuncias que se le presenten, incluyendo lo siguiente?:
a. Explicación de cómo plantear una denuncia
b. Requisitos
c. Información adicional</t>
  </si>
  <si>
    <t>¿Se garantiza expresamente y formalmente lo siguiente a los denunciantes, como parte de las regulaciones institucionales para la el tratamiento de denuncias?:
a. La confidencialidad de la denuncia y del denunciante.
b. El requerimiento de autorización del demandante para romper la confidencialidad, cuando proceda.
c. Que no se tomarán represalias contra el denunciante.
d. Que los efectos de cualquier represalia serán revertidos contra la persona que las emprenda, mediante la aplicación de las sanciones pertinentes.</t>
  </si>
  <si>
    <t>¿Las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t>
  </si>
  <si>
    <t>6.</t>
  </si>
  <si>
    <t>7.</t>
  </si>
  <si>
    <t>¿La institución aplica políticas oficializadas para que el 100% de su personal disfrute de sus vacaciones anualmente, incluyendo un período de al menos tres días consecutivos en fechas diferentes a las de vacaciones colectivas?</t>
  </si>
  <si>
    <t>¿La institución ejecuta un plan de sucesión para prever la dotación de funcionarios que sustituyan a quienes dejan la entidad?</t>
  </si>
  <si>
    <t>Declaración de misión, visión y valores oficializada, más programa e informe de avance de divulgación</t>
  </si>
  <si>
    <t>Documentación oficializada de la metodología</t>
  </si>
  <si>
    <t>Documento(s) donde consten los mecanismos y se compruebe su aplicación</t>
  </si>
  <si>
    <t>Plan plurianual vigente y actualizado</t>
  </si>
  <si>
    <t>Indicadores en el plan plurianual institucional</t>
  </si>
  <si>
    <t xml:space="preserve">Indicadores en el plan anual instucional
</t>
  </si>
  <si>
    <t>Documento donde se establece la metodología</t>
  </si>
  <si>
    <t>Documentación de las acciones vinculadas con el PND</t>
  </si>
  <si>
    <t>Documentación de la estrategia</t>
  </si>
  <si>
    <t>Informe de seguimiento</t>
  </si>
  <si>
    <t>Reportes sobre seguimiento de  indicadores del plan institucional</t>
  </si>
  <si>
    <t>si</t>
  </si>
  <si>
    <t>Se publica en la Gaceta</t>
  </si>
  <si>
    <t xml:space="preserve">NO </t>
  </si>
  <si>
    <t>Se trabaja conforme los lienamientos emitidos por las Instancias Rectoras, (solo se da en el Patronato de Construcciones Instalaciones y Adquisición de Bienes)</t>
  </si>
  <si>
    <t>Manual BOS HT ( Solo se da el el Patronato de Construcciones , Istalaciones y Adqueisión de Bienes)</t>
  </si>
  <si>
    <t xml:space="preserve">Las gestiones correspondientes se realizan de conformidad con la normativa establecida por la contabilidad nacional. (En materia Contable como tal solo se da en el Patronato de Cosntrucciones, Instalaciones y Adquisición de Bienes) </t>
  </si>
  <si>
    <t>Los libros contables se registran de manera digital. El registro y control de los mismos se realiza según la normativa establecida por la contabilidad nacional. (solo para el Patronato de Construcciones, Instalaciones  y Adqusición de Bienes)</t>
  </si>
  <si>
    <t>( Aplica para el Patronato de Construcciones, Instalaciones y Aquisición de Bienes)</t>
  </si>
  <si>
    <t>(Aplica para el Patronato de Construcciones, Instalaciones y Adquisición de Bienes)</t>
  </si>
  <si>
    <t>Se da con mayor relevancia en el Patronato de Construcciones, Instalaciones y Aquisición de Bienes)</t>
  </si>
  <si>
    <t>En el 2013 la Auditoría Interna realizó un estudio  sobre "Auditoría de la Ética</t>
  </si>
  <si>
    <t xml:space="preserve">No se cuenta con planes plurianual, por lo que no se cumple con el punto b. sin embargo si se cumple con el punto a. </t>
  </si>
  <si>
    <t>Solamente en el Patronato de Construcciones para todos los programas no se discuten, solo se remiten los informes presupuestarios</t>
  </si>
  <si>
    <t>Para el Patronato de Construcciones, Instalaiones y Aquisición de Bienes</t>
  </si>
  <si>
    <t>Aplica para el Patronato de Construcciones, Instalaciones y Aquisición de Bienes</t>
  </si>
  <si>
    <t>No</t>
  </si>
  <si>
    <t>Solamente se ha cumplido para el Viceministerio de Paz</t>
  </si>
  <si>
    <t xml:space="preserve">Solo se aplica mediante la herramiento de encuesta a la población privada de libertad no asi para el resto de usuarios </t>
  </si>
  <si>
    <t>Solo se realizan para los resultados de un usuario que es el privado de libertad.</t>
  </si>
  <si>
    <t>Se  hacen las publicaciones en el Diario Oficial laGaceta.</t>
  </si>
  <si>
    <t>Solamente se aplican las disposiciones emitidas por el Ministerio de hacienda.</t>
  </si>
  <si>
    <t>f</t>
  </si>
  <si>
    <t>ffs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</si>
</sst>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_ ;_ * \-#,##0.0_ ;_ * &quot;-&quot;??_ ;_ @_ "/>
  </numFmts>
  <fonts count="28" x14ac:knownFonts="1">
    <font>
      <sz val="10"/>
      <name val="Arial"/>
    </font>
    <font>
      <sz val="10"/>
      <name val="Arial"/>
    </font>
    <font>
      <b/>
      <sz val="11"/>
      <name val="Arial"/>
      <family val="2"/>
    </font>
    <font>
      <sz val="10"/>
      <name val="Arial"/>
      <family val="2"/>
    </font>
    <font>
      <sz val="11"/>
      <name val="Calibri"/>
      <family val="2"/>
    </font>
    <font>
      <sz val="11"/>
      <color indexed="9"/>
      <name val="Calibri"/>
      <family val="2"/>
    </font>
    <font>
      <b/>
      <sz val="16"/>
      <name val="Arial"/>
      <family val="2"/>
    </font>
    <font>
      <i/>
      <sz val="9"/>
      <name val="Arial"/>
      <family val="2"/>
    </font>
    <font>
      <sz val="10"/>
      <color indexed="9"/>
      <name val="Arial"/>
      <family val="2"/>
    </font>
    <font>
      <sz val="10"/>
      <color indexed="8"/>
      <name val="Arial"/>
      <family val="2"/>
    </font>
    <font>
      <sz val="11"/>
      <name val="Arial"/>
      <family val="2"/>
    </font>
    <font>
      <sz val="9"/>
      <color indexed="9"/>
      <name val="Arial"/>
      <family val="2"/>
    </font>
    <font>
      <b/>
      <sz val="11"/>
      <name val="Arial"/>
      <family val="2"/>
    </font>
    <font>
      <b/>
      <sz val="10"/>
      <color indexed="8"/>
      <name val="Arial"/>
      <family val="2"/>
    </font>
    <font>
      <b/>
      <sz val="10"/>
      <name val="Arial"/>
      <family val="2"/>
    </font>
    <font>
      <sz val="9"/>
      <name val="Arial"/>
      <family val="2"/>
    </font>
    <font>
      <b/>
      <sz val="11"/>
      <color indexed="8"/>
      <name val="Calibri"/>
      <family val="2"/>
    </font>
    <font>
      <b/>
      <sz val="12"/>
      <name val="Arial"/>
      <family val="2"/>
    </font>
    <font>
      <b/>
      <sz val="14"/>
      <name val="Arial"/>
      <family val="2"/>
    </font>
    <font>
      <sz val="12"/>
      <name val="Arial"/>
      <family val="2"/>
    </font>
    <font>
      <sz val="8"/>
      <name val="Arial"/>
      <family val="2"/>
    </font>
    <font>
      <b/>
      <i/>
      <sz val="10"/>
      <name val="Arial"/>
      <family val="2"/>
    </font>
    <font>
      <sz val="11"/>
      <color indexed="8"/>
      <name val="Arial"/>
      <family val="2"/>
    </font>
    <font>
      <b/>
      <sz val="11"/>
      <color indexed="8"/>
      <name val="Arial"/>
      <family val="2"/>
    </font>
    <font>
      <u/>
      <sz val="10"/>
      <name val="Arial"/>
      <family val="2"/>
    </font>
    <font>
      <sz val="10"/>
      <name val="Arial"/>
    </font>
    <font>
      <sz val="16"/>
      <color indexed="12"/>
      <name val="Arial"/>
      <family val="2"/>
    </font>
    <font>
      <sz val="11"/>
      <color indexed="9"/>
      <name val="Arial"/>
      <family val="2"/>
    </font>
  </fonts>
  <fills count="9">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3" fillId="0" borderId="0"/>
    <xf numFmtId="0" fontId="1" fillId="0" borderId="0"/>
    <xf numFmtId="0" fontId="25" fillId="0" borderId="0"/>
    <xf numFmtId="9" fontId="25" fillId="0" borderId="0" applyFont="0" applyFill="0" applyBorder="0" applyAlignment="0" applyProtection="0"/>
  </cellStyleXfs>
  <cellXfs count="168">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xf numFmtId="0" fontId="8" fillId="0" borderId="0" xfId="0" applyFont="1" applyAlignment="1">
      <alignment vertical="center" wrapText="1"/>
    </xf>
    <xf numFmtId="0" fontId="9" fillId="0" borderId="0" xfId="0" applyFont="1" applyAlignment="1">
      <alignment vertical="center" wrapText="1"/>
    </xf>
    <xf numFmtId="0" fontId="2" fillId="0" borderId="0" xfId="0" applyFont="1" applyFill="1" applyAlignment="1">
      <alignment horizontal="center" vertical="top" wrapText="1"/>
    </xf>
    <xf numFmtId="0" fontId="10" fillId="0" borderId="0" xfId="0" applyFont="1"/>
    <xf numFmtId="0" fontId="10" fillId="0" borderId="0" xfId="0" applyFont="1" applyFill="1" applyAlignment="1">
      <alignment horizontal="center" vertical="top" wrapText="1"/>
    </xf>
    <xf numFmtId="0" fontId="2" fillId="0" borderId="0" xfId="0" applyFont="1" applyFill="1" applyAlignment="1">
      <alignment vertical="top" wrapText="1"/>
    </xf>
    <xf numFmtId="0" fontId="9" fillId="0" borderId="0" xfId="0" applyFont="1" applyAlignment="1">
      <alignment horizontal="center" vertical="center" wrapText="1"/>
    </xf>
    <xf numFmtId="0" fontId="11" fillId="0" borderId="0" xfId="0" applyFont="1" applyAlignment="1">
      <alignment vertical="center"/>
    </xf>
    <xf numFmtId="0" fontId="12" fillId="0" borderId="0" xfId="0" applyFont="1" applyFill="1" applyBorder="1" applyAlignment="1">
      <alignment horizontal="center"/>
    </xf>
    <xf numFmtId="0" fontId="1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13" fillId="2" borderId="0" xfId="0" applyFont="1" applyFill="1" applyAlignment="1">
      <alignment vertical="center" wrapText="1"/>
    </xf>
    <xf numFmtId="0" fontId="3"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Fill="1" applyAlignment="1">
      <alignment horizontal="center" vertical="center" wrapText="1"/>
    </xf>
    <xf numFmtId="0" fontId="15" fillId="0" borderId="0" xfId="0" applyFont="1"/>
    <xf numFmtId="0" fontId="9"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vertical="center" wrapText="1"/>
    </xf>
    <xf numFmtId="0" fontId="15" fillId="0" borderId="0" xfId="0" applyFont="1" applyFill="1"/>
    <xf numFmtId="0" fontId="3" fillId="0" borderId="0" xfId="5" applyFont="1" applyFill="1" applyAlignment="1">
      <alignment horizontal="left" vertical="center" wrapText="1"/>
    </xf>
    <xf numFmtId="0" fontId="9"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5" applyFont="1" applyFill="1" applyBorder="1" applyAlignment="1">
      <alignment horizontal="left" vertical="center" wrapText="1"/>
    </xf>
    <xf numFmtId="0" fontId="9" fillId="0" borderId="0" xfId="0" applyFont="1" applyAlignment="1" applyProtection="1">
      <alignment vertical="center" wrapText="1"/>
    </xf>
    <xf numFmtId="0" fontId="9" fillId="0" borderId="0" xfId="0" applyFont="1" applyFill="1" applyBorder="1" applyAlignment="1">
      <alignment horizontal="left" vertical="center" wrapText="1"/>
    </xf>
    <xf numFmtId="0" fontId="3" fillId="0" borderId="0" xfId="5" applyFont="1" applyFill="1" applyBorder="1" applyAlignment="1">
      <alignment horizontal="left" vertical="center" wrapText="1" indent="1"/>
    </xf>
    <xf numFmtId="0" fontId="15" fillId="0" borderId="0" xfId="0" applyFont="1" applyAlignment="1">
      <alignment horizontal="left" vertical="center"/>
    </xf>
    <xf numFmtId="0" fontId="3" fillId="0" borderId="0" xfId="5" applyFont="1" applyAlignment="1">
      <alignment horizontal="left" vertical="center" wrapText="1"/>
    </xf>
    <xf numFmtId="0" fontId="3" fillId="0" borderId="0" xfId="0" applyFont="1" applyBorder="1" applyAlignment="1">
      <alignment vertical="center" wrapText="1"/>
    </xf>
    <xf numFmtId="43" fontId="10" fillId="0" borderId="0" xfId="0" applyNumberFormat="1" applyFont="1" applyAlignment="1">
      <alignment vertical="center" wrapText="1"/>
    </xf>
    <xf numFmtId="0" fontId="3" fillId="0" borderId="0" xfId="5" applyFont="1" applyAlignment="1" applyProtection="1">
      <alignment horizontal="left" vertical="center" wrapText="1"/>
    </xf>
    <xf numFmtId="0" fontId="3" fillId="0" borderId="0" xfId="0" applyFont="1" applyFill="1" applyBorder="1" applyAlignment="1">
      <alignment horizontal="left" vertical="center" wrapText="1" indent="1"/>
    </xf>
    <xf numFmtId="0" fontId="3" fillId="0" borderId="0" xfId="5" applyFont="1" applyFill="1" applyAlignment="1">
      <alignment vertical="center" wrapText="1"/>
    </xf>
    <xf numFmtId="0" fontId="3" fillId="0" borderId="0" xfId="0" applyFont="1" applyAlignment="1">
      <alignment vertical="center"/>
    </xf>
    <xf numFmtId="0" fontId="3" fillId="0" borderId="0" xfId="5" applyFont="1" applyBorder="1" applyAlignment="1">
      <alignment horizontal="left" vertical="center" wrapText="1"/>
    </xf>
    <xf numFmtId="0" fontId="16" fillId="0" borderId="0" xfId="0" applyFont="1" applyAlignment="1">
      <alignment horizontal="center" vertical="center" wrapText="1"/>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0" xfId="0" applyFill="1" applyBorder="1" applyAlignment="1">
      <alignment horizontal="justify" vertical="top" wrapText="1"/>
    </xf>
    <xf numFmtId="0" fontId="0" fillId="3" borderId="4" xfId="0" applyFill="1" applyBorder="1" applyAlignment="1">
      <alignment horizontal="justify" vertical="top" wrapText="1"/>
    </xf>
    <xf numFmtId="0" fontId="0" fillId="3" borderId="5" xfId="0" applyFill="1" applyBorder="1" applyAlignment="1">
      <alignment horizontal="justify" vertical="top" wrapText="1"/>
    </xf>
    <xf numFmtId="0" fontId="0" fillId="3" borderId="4" xfId="0" applyFill="1" applyBorder="1" applyAlignment="1">
      <alignment horizontal="justify" vertical="top"/>
    </xf>
    <xf numFmtId="0" fontId="0" fillId="3" borderId="0" xfId="0" applyFill="1" applyBorder="1" applyAlignment="1">
      <alignment horizontal="justify" vertical="top"/>
    </xf>
    <xf numFmtId="0" fontId="0" fillId="3" borderId="5" xfId="0" applyFill="1" applyBorder="1" applyAlignment="1">
      <alignment horizontal="justify" vertical="top"/>
    </xf>
    <xf numFmtId="0" fontId="0" fillId="3" borderId="0" xfId="0" applyNumberFormat="1" applyFill="1" applyBorder="1" applyAlignment="1">
      <alignment horizontal="justify" vertical="top"/>
    </xf>
    <xf numFmtId="0" fontId="0" fillId="3" borderId="6" xfId="0" applyFill="1" applyBorder="1"/>
    <xf numFmtId="0" fontId="0" fillId="3" borderId="7" xfId="0" applyFill="1" applyBorder="1"/>
    <xf numFmtId="0" fontId="0" fillId="3" borderId="8" xfId="0" applyFill="1" applyBorder="1"/>
    <xf numFmtId="0" fontId="0" fillId="3" borderId="0" xfId="0" applyFill="1"/>
    <xf numFmtId="0" fontId="0" fillId="3" borderId="0" xfId="0" applyFill="1" applyAlignment="1">
      <alignment horizontal="justify" vertical="top" wrapText="1"/>
    </xf>
    <xf numFmtId="0" fontId="0" fillId="3" borderId="0" xfId="0" applyFill="1" applyAlignment="1">
      <alignment horizontal="justify" vertical="top"/>
    </xf>
    <xf numFmtId="0" fontId="0" fillId="4" borderId="9" xfId="0" applyFill="1" applyBorder="1" applyAlignment="1">
      <alignment vertical="center" wrapText="1"/>
    </xf>
    <xf numFmtId="0" fontId="0" fillId="4" borderId="10" xfId="0" applyFill="1" applyBorder="1" applyAlignment="1">
      <alignment vertical="center" wrapText="1"/>
    </xf>
    <xf numFmtId="0" fontId="9" fillId="5" borderId="0" xfId="0" applyFont="1" applyFill="1" applyAlignment="1">
      <alignment horizontal="center" vertical="center" wrapText="1"/>
    </xf>
    <xf numFmtId="0" fontId="13" fillId="5" borderId="0" xfId="0" applyFont="1" applyFill="1" applyAlignment="1">
      <alignment horizontal="right" vertical="center" wrapText="1"/>
    </xf>
    <xf numFmtId="0" fontId="13" fillId="5" borderId="0" xfId="0" applyFont="1" applyFill="1" applyAlignment="1">
      <alignment horizontal="center" vertical="center" wrapText="1"/>
    </xf>
    <xf numFmtId="0" fontId="9" fillId="5" borderId="0" xfId="0" applyFont="1" applyFill="1" applyAlignment="1">
      <alignment vertical="center" wrapText="1"/>
    </xf>
    <xf numFmtId="0" fontId="2" fillId="5" borderId="0" xfId="0" applyFont="1" applyFill="1" applyBorder="1" applyAlignment="1">
      <alignment horizontal="center" vertical="center"/>
    </xf>
    <xf numFmtId="0" fontId="2" fillId="0" borderId="0" xfId="0" applyFont="1" applyFill="1" applyBorder="1" applyAlignment="1">
      <alignment horizontal="center" vertical="center"/>
    </xf>
    <xf numFmtId="2" fontId="13" fillId="5" borderId="0" xfId="0" applyNumberFormat="1" applyFont="1" applyFill="1" applyAlignment="1">
      <alignment horizontal="center" vertical="center" wrapText="1"/>
    </xf>
    <xf numFmtId="0" fontId="3" fillId="5" borderId="0" xfId="0" applyFont="1" applyFill="1" applyAlignment="1">
      <alignment horizontal="right" vertical="center" wrapText="1"/>
    </xf>
    <xf numFmtId="2" fontId="3" fillId="5" borderId="0" xfId="0" applyNumberFormat="1" applyFont="1" applyFill="1" applyAlignment="1">
      <alignment horizontal="center" vertical="center" wrapText="1"/>
    </xf>
    <xf numFmtId="0" fontId="14" fillId="5" borderId="0" xfId="0" applyFont="1" applyFill="1" applyAlignment="1">
      <alignment horizontal="right" vertical="center" wrapText="1"/>
    </xf>
    <xf numFmtId="2" fontId="14" fillId="5" borderId="0" xfId="0" applyNumberFormat="1" applyFont="1" applyFill="1" applyAlignment="1">
      <alignment horizontal="center" vertical="center" wrapText="1"/>
    </xf>
    <xf numFmtId="0" fontId="2" fillId="0" borderId="0" xfId="0" applyFont="1" applyFill="1" applyAlignment="1">
      <alignment horizontal="right" vertical="top" wrapText="1"/>
    </xf>
    <xf numFmtId="0" fontId="10" fillId="0" borderId="0" xfId="0" applyFont="1" applyFill="1" applyAlignment="1">
      <alignment horizontal="left" vertical="top"/>
    </xf>
    <xf numFmtId="0" fontId="18" fillId="0" borderId="0" xfId="6" applyFont="1" applyBorder="1" applyAlignment="1">
      <alignment vertical="center"/>
    </xf>
    <xf numFmtId="0" fontId="3" fillId="0" borderId="0" xfId="6" applyFont="1"/>
    <xf numFmtId="0" fontId="19" fillId="0" borderId="0" xfId="6" applyFont="1" applyBorder="1" applyAlignment="1">
      <alignment horizontal="center" vertical="center"/>
    </xf>
    <xf numFmtId="0" fontId="19" fillId="0" borderId="0" xfId="6" applyFont="1" applyBorder="1" applyAlignment="1">
      <alignment vertical="center"/>
    </xf>
    <xf numFmtId="0" fontId="6" fillId="0" borderId="0" xfId="0" applyFont="1" applyAlignment="1">
      <alignment horizontal="center"/>
    </xf>
    <xf numFmtId="0" fontId="3" fillId="0" borderId="0" xfId="6" applyFont="1" applyFill="1" applyBorder="1" applyAlignment="1">
      <alignment vertical="top" wrapText="1"/>
    </xf>
    <xf numFmtId="0" fontId="6" fillId="0" borderId="0" xfId="0" applyFont="1" applyAlignment="1"/>
    <xf numFmtId="0" fontId="13" fillId="2" borderId="0" xfId="0" applyFont="1" applyFill="1" applyAlignment="1">
      <alignment horizontal="center" vertical="center" wrapText="1"/>
    </xf>
    <xf numFmtId="0" fontId="14" fillId="6" borderId="11" xfId="0" applyFont="1" applyFill="1" applyBorder="1" applyAlignment="1">
      <alignment horizontal="center" vertical="top" wrapText="1"/>
    </xf>
    <xf numFmtId="0" fontId="3" fillId="5" borderId="12" xfId="6" applyFont="1" applyFill="1" applyBorder="1"/>
    <xf numFmtId="0" fontId="3" fillId="5" borderId="13" xfId="6" applyFont="1" applyFill="1" applyBorder="1"/>
    <xf numFmtId="0" fontId="3" fillId="5" borderId="14" xfId="6" applyFont="1" applyFill="1" applyBorder="1"/>
    <xf numFmtId="0" fontId="3" fillId="5" borderId="15" xfId="6" applyFont="1" applyFill="1" applyBorder="1"/>
    <xf numFmtId="0" fontId="3" fillId="5" borderId="0" xfId="6" applyFont="1" applyFill="1" applyBorder="1"/>
    <xf numFmtId="0" fontId="3" fillId="5" borderId="16" xfId="6" applyFont="1" applyFill="1" applyBorder="1"/>
    <xf numFmtId="0" fontId="19" fillId="5" borderId="15" xfId="6" applyFont="1" applyFill="1" applyBorder="1" applyAlignment="1">
      <alignment horizontal="center" vertical="center"/>
    </xf>
    <xf numFmtId="0" fontId="19" fillId="5" borderId="16" xfId="6" applyFont="1" applyFill="1" applyBorder="1" applyAlignment="1">
      <alignment horizontal="center" vertical="center"/>
    </xf>
    <xf numFmtId="164" fontId="22" fillId="5" borderId="0" xfId="1" applyNumberFormat="1" applyFont="1" applyFill="1" applyBorder="1" applyAlignment="1">
      <alignment horizontal="right" vertical="center" wrapText="1"/>
    </xf>
    <xf numFmtId="164" fontId="22" fillId="5" borderId="17" xfId="1" applyNumberFormat="1" applyFont="1" applyFill="1" applyBorder="1" applyAlignment="1">
      <alignment horizontal="right" vertical="center" wrapText="1"/>
    </xf>
    <xf numFmtId="0" fontId="3" fillId="5" borderId="18" xfId="6" applyFont="1" applyFill="1" applyBorder="1"/>
    <xf numFmtId="0" fontId="3" fillId="5" borderId="19" xfId="6" applyFont="1" applyFill="1" applyBorder="1"/>
    <xf numFmtId="0" fontId="3" fillId="5" borderId="20" xfId="6" applyFont="1" applyFill="1" applyBorder="1"/>
    <xf numFmtId="0" fontId="17" fillId="5" borderId="11" xfId="6" applyFont="1" applyFill="1" applyBorder="1" applyAlignment="1">
      <alignment horizontal="center" vertical="center" wrapText="1"/>
    </xf>
    <xf numFmtId="0" fontId="3" fillId="4" borderId="12" xfId="6" applyFont="1" applyFill="1" applyBorder="1"/>
    <xf numFmtId="0" fontId="3" fillId="4" borderId="13" xfId="6" applyFont="1" applyFill="1" applyBorder="1"/>
    <xf numFmtId="0" fontId="3" fillId="4" borderId="14" xfId="6" applyFont="1" applyFill="1" applyBorder="1"/>
    <xf numFmtId="0" fontId="3" fillId="4" borderId="15" xfId="6" applyFont="1" applyFill="1" applyBorder="1"/>
    <xf numFmtId="0" fontId="3" fillId="4" borderId="16" xfId="6" applyFont="1" applyFill="1" applyBorder="1"/>
    <xf numFmtId="0" fontId="19" fillId="4" borderId="0" xfId="6" applyFont="1" applyFill="1" applyBorder="1" applyAlignment="1">
      <alignment horizontal="center" vertical="center"/>
    </xf>
    <xf numFmtId="0" fontId="19" fillId="4" borderId="15" xfId="6" applyFont="1" applyFill="1" applyBorder="1" applyAlignment="1">
      <alignment horizontal="center" vertical="center"/>
    </xf>
    <xf numFmtId="0" fontId="19" fillId="4" borderId="16" xfId="6" applyFont="1" applyFill="1" applyBorder="1" applyAlignment="1">
      <alignment horizontal="center" vertical="center"/>
    </xf>
    <xf numFmtId="0" fontId="22" fillId="4" borderId="0" xfId="0" applyFont="1" applyFill="1" applyBorder="1" applyAlignment="1">
      <alignment vertical="center" wrapText="1"/>
    </xf>
    <xf numFmtId="0" fontId="23" fillId="4" borderId="0" xfId="0" applyFont="1" applyFill="1" applyBorder="1" applyAlignment="1">
      <alignment horizontal="center" vertical="center" wrapText="1"/>
    </xf>
    <xf numFmtId="0" fontId="3" fillId="4" borderId="18" xfId="6" applyFont="1" applyFill="1" applyBorder="1"/>
    <xf numFmtId="0" fontId="22" fillId="4" borderId="19" xfId="0" applyFont="1" applyFill="1" applyBorder="1" applyAlignment="1">
      <alignment vertical="center" wrapText="1"/>
    </xf>
    <xf numFmtId="0" fontId="3" fillId="4" borderId="20" xfId="6" applyFont="1" applyFill="1" applyBorder="1"/>
    <xf numFmtId="0" fontId="0" fillId="3" borderId="0" xfId="0" applyFill="1" applyBorder="1" applyAlignment="1">
      <alignment horizontal="center" vertical="top"/>
    </xf>
    <xf numFmtId="0" fontId="18" fillId="4" borderId="0" xfId="6" applyFont="1" applyFill="1" applyBorder="1" applyAlignment="1">
      <alignment horizontal="center" vertical="center"/>
    </xf>
    <xf numFmtId="0" fontId="2" fillId="0" borderId="0" xfId="0" applyFont="1" applyAlignment="1">
      <alignment horizontal="center"/>
    </xf>
    <xf numFmtId="0" fontId="18" fillId="4" borderId="0" xfId="6" applyFont="1" applyFill="1" applyBorder="1" applyAlignment="1">
      <alignment vertical="center"/>
    </xf>
    <xf numFmtId="0" fontId="19" fillId="4" borderId="0" xfId="6" applyFont="1" applyFill="1" applyBorder="1" applyAlignment="1">
      <alignment vertical="center"/>
    </xf>
    <xf numFmtId="0" fontId="17" fillId="4" borderId="0" xfId="6" applyFont="1" applyFill="1" applyBorder="1" applyAlignment="1">
      <alignment vertical="center" wrapText="1"/>
    </xf>
    <xf numFmtId="0" fontId="3" fillId="4" borderId="13" xfId="6" applyFont="1" applyFill="1" applyBorder="1" applyAlignment="1">
      <alignment horizontal="center"/>
    </xf>
    <xf numFmtId="164" fontId="22" fillId="4" borderId="19" xfId="1" applyNumberFormat="1" applyFont="1" applyFill="1" applyBorder="1" applyAlignment="1">
      <alignment horizontal="center" vertical="center" wrapText="1"/>
    </xf>
    <xf numFmtId="0" fontId="3" fillId="0" borderId="0" xfId="6" applyFont="1" applyAlignment="1">
      <alignment horizontal="center"/>
    </xf>
    <xf numFmtId="0" fontId="17" fillId="5" borderId="0" xfId="6" applyFont="1" applyFill="1" applyBorder="1" applyAlignment="1">
      <alignment horizontal="right" vertical="center"/>
    </xf>
    <xf numFmtId="0" fontId="19" fillId="5" borderId="0" xfId="6" applyFont="1" applyFill="1" applyBorder="1" applyAlignment="1">
      <alignment horizontal="center" vertical="center"/>
    </xf>
    <xf numFmtId="164" fontId="22" fillId="5" borderId="0" xfId="1" applyNumberFormat="1" applyFont="1" applyFill="1" applyBorder="1" applyAlignment="1">
      <alignment horizontal="center" vertical="center" wrapText="1"/>
    </xf>
    <xf numFmtId="164" fontId="22" fillId="5" borderId="17" xfId="1" applyNumberFormat="1" applyFont="1" applyFill="1" applyBorder="1" applyAlignment="1">
      <alignment horizontal="center" vertical="center" wrapText="1"/>
    </xf>
    <xf numFmtId="0" fontId="17" fillId="7" borderId="0" xfId="6" applyFont="1" applyFill="1" applyBorder="1" applyAlignment="1">
      <alignment horizontal="right" vertical="center"/>
    </xf>
    <xf numFmtId="0" fontId="19" fillId="7" borderId="0" xfId="6" applyFont="1" applyFill="1" applyBorder="1" applyAlignment="1">
      <alignment horizontal="center" vertical="center"/>
    </xf>
    <xf numFmtId="164" fontId="22" fillId="7" borderId="0" xfId="1" applyNumberFormat="1" applyFont="1" applyFill="1" applyBorder="1" applyAlignment="1">
      <alignment horizontal="center" vertical="center" wrapText="1"/>
    </xf>
    <xf numFmtId="164" fontId="22" fillId="7" borderId="17" xfId="1" applyNumberFormat="1" applyFont="1" applyFill="1" applyBorder="1" applyAlignment="1">
      <alignment horizontal="center" vertical="center" wrapText="1"/>
    </xf>
    <xf numFmtId="0" fontId="17" fillId="8" borderId="0" xfId="6" applyFont="1" applyFill="1" applyBorder="1" applyAlignment="1">
      <alignment horizontal="right" vertical="center"/>
    </xf>
    <xf numFmtId="0" fontId="19" fillId="8" borderId="0" xfId="6" applyFont="1" applyFill="1" applyBorder="1" applyAlignment="1">
      <alignment horizontal="center" vertical="center"/>
    </xf>
    <xf numFmtId="164" fontId="22" fillId="8" borderId="0" xfId="1" applyNumberFormat="1" applyFont="1" applyFill="1" applyBorder="1" applyAlignment="1">
      <alignment horizontal="center" vertical="center" wrapText="1"/>
    </xf>
    <xf numFmtId="164" fontId="22" fillId="8" borderId="17" xfId="1" applyNumberFormat="1" applyFont="1" applyFill="1" applyBorder="1" applyAlignment="1">
      <alignment horizontal="center" vertical="center" wrapText="1"/>
    </xf>
    <xf numFmtId="0" fontId="13" fillId="5" borderId="0" xfId="0" applyFont="1" applyFill="1" applyAlignment="1" applyProtection="1">
      <alignment horizontal="center" vertical="center" wrapText="1"/>
    </xf>
    <xf numFmtId="0" fontId="13" fillId="5" borderId="0" xfId="0" applyNumberFormat="1" applyFont="1" applyFill="1" applyAlignment="1">
      <alignment horizontal="center" vertical="center" wrapText="1"/>
    </xf>
    <xf numFmtId="0" fontId="13" fillId="7" borderId="0" xfId="0" applyFont="1" applyFill="1" applyAlignment="1">
      <alignment horizontal="center" vertical="center" wrapText="1"/>
    </xf>
    <xf numFmtId="0" fontId="13" fillId="7" borderId="0" xfId="0" applyFont="1" applyFill="1" applyAlignment="1" applyProtection="1">
      <alignment horizontal="center" vertical="center" wrapText="1"/>
    </xf>
    <xf numFmtId="0" fontId="13" fillId="7" borderId="0" xfId="0" applyNumberFormat="1" applyFont="1" applyFill="1" applyAlignment="1">
      <alignment horizontal="center" vertical="center" wrapText="1"/>
    </xf>
    <xf numFmtId="0" fontId="13" fillId="8" borderId="0" xfId="0" applyFont="1" applyFill="1" applyAlignment="1">
      <alignment horizontal="center" vertical="center" wrapText="1"/>
    </xf>
    <xf numFmtId="0" fontId="12" fillId="0" borderId="0" xfId="0" applyFont="1" applyFill="1" applyBorder="1" applyAlignment="1" applyProtection="1">
      <alignment horizontal="center"/>
    </xf>
    <xf numFmtId="0" fontId="26" fillId="0" borderId="0" xfId="0" applyFont="1" applyFill="1" applyAlignment="1">
      <alignment horizontal="center" vertical="top" wrapText="1"/>
    </xf>
    <xf numFmtId="0" fontId="21" fillId="3" borderId="0" xfId="0" applyNumberFormat="1" applyFont="1" applyFill="1" applyBorder="1" applyAlignment="1">
      <alignment horizontal="justify" vertical="top"/>
    </xf>
    <xf numFmtId="0" fontId="27" fillId="0" borderId="0" xfId="0" applyFont="1" applyAlignment="1">
      <alignment horizontal="center"/>
    </xf>
    <xf numFmtId="0" fontId="8" fillId="0" borderId="0" xfId="0" applyFont="1" applyAlignment="1">
      <alignment horizontal="center" vertical="center" wrapText="1"/>
    </xf>
    <xf numFmtId="0" fontId="27" fillId="0" borderId="0" xfId="0" applyFont="1" applyFill="1" applyAlignment="1">
      <alignment horizontal="center" vertical="top"/>
    </xf>
    <xf numFmtId="0" fontId="27" fillId="0" borderId="0" xfId="0" applyFont="1" applyFill="1" applyAlignment="1">
      <alignment horizontal="center" vertical="top" wrapText="1"/>
    </xf>
    <xf numFmtId="0" fontId="16" fillId="0" borderId="0" xfId="0" applyFont="1" applyAlignment="1">
      <alignment horizontal="right" vertical="center" wrapText="1"/>
    </xf>
    <xf numFmtId="0" fontId="0" fillId="3" borderId="0" xfId="0" applyFill="1" applyBorder="1" applyAlignment="1">
      <alignment horizontal="left" vertical="top" wrapText="1"/>
    </xf>
    <xf numFmtId="0" fontId="21" fillId="3" borderId="0" xfId="0" applyFont="1" applyFill="1" applyBorder="1" applyAlignment="1">
      <alignment horizontal="center"/>
    </xf>
    <xf numFmtId="0" fontId="21" fillId="3" borderId="0" xfId="0" applyFont="1" applyFill="1" applyBorder="1" applyAlignment="1">
      <alignment horizontal="left" vertical="top" wrapText="1"/>
    </xf>
    <xf numFmtId="0" fontId="0" fillId="3" borderId="0" xfId="0" applyFill="1" applyBorder="1" applyAlignment="1">
      <alignment horizontal="justify" vertical="top" wrapText="1"/>
    </xf>
    <xf numFmtId="0" fontId="0" fillId="3" borderId="0" xfId="0" applyFill="1" applyBorder="1" applyAlignment="1">
      <alignment horizontal="left" vertical="top"/>
    </xf>
    <xf numFmtId="0" fontId="17" fillId="4" borderId="12" xfId="0" applyFont="1" applyFill="1" applyBorder="1" applyAlignment="1">
      <alignment horizontal="center"/>
    </xf>
    <xf numFmtId="0" fontId="17" fillId="4" borderId="13" xfId="0" applyFont="1" applyFill="1" applyBorder="1" applyAlignment="1">
      <alignment horizontal="center"/>
    </xf>
    <xf numFmtId="0" fontId="17" fillId="4" borderId="14" xfId="0" applyFont="1" applyFill="1" applyBorder="1" applyAlignment="1">
      <alignment horizontal="center"/>
    </xf>
    <xf numFmtId="0" fontId="17" fillId="4" borderId="18" xfId="0" applyFont="1" applyFill="1" applyBorder="1" applyAlignment="1">
      <alignment horizontal="center"/>
    </xf>
    <xf numFmtId="0" fontId="17" fillId="4" borderId="19" xfId="0" applyFont="1" applyFill="1" applyBorder="1" applyAlignment="1">
      <alignment horizontal="center"/>
    </xf>
    <xf numFmtId="0" fontId="17" fillId="4" borderId="20" xfId="0" applyFont="1" applyFill="1" applyBorder="1" applyAlignment="1">
      <alignment horizontal="center"/>
    </xf>
    <xf numFmtId="0" fontId="2" fillId="0" borderId="0" xfId="0" applyFont="1" applyFill="1" applyAlignment="1">
      <alignment horizontal="center" vertical="top" wrapText="1"/>
    </xf>
    <xf numFmtId="0" fontId="6" fillId="0" borderId="0" xfId="0" applyFont="1" applyAlignment="1">
      <alignment horizontal="center"/>
    </xf>
    <xf numFmtId="0" fontId="17" fillId="5" borderId="0" xfId="6" applyFont="1" applyFill="1" applyBorder="1" applyAlignment="1">
      <alignment horizontal="center" vertical="center"/>
    </xf>
    <xf numFmtId="0" fontId="18" fillId="5" borderId="15" xfId="6" applyFont="1" applyFill="1" applyBorder="1" applyAlignment="1">
      <alignment horizontal="center"/>
    </xf>
    <xf numFmtId="0" fontId="18" fillId="5" borderId="0" xfId="6" applyFont="1" applyFill="1" applyBorder="1" applyAlignment="1">
      <alignment horizontal="center"/>
    </xf>
    <xf numFmtId="0" fontId="18" fillId="5" borderId="16" xfId="6" applyFont="1" applyFill="1" applyBorder="1" applyAlignment="1">
      <alignment horizontal="center"/>
    </xf>
  </cellXfs>
  <cellStyles count="9">
    <cellStyle name="Millares" xfId="1" builtinId="3"/>
    <cellStyle name="Millares 2" xfId="2"/>
    <cellStyle name="Millares 2 2" xfId="3"/>
    <cellStyle name="Millares 3" xfId="4"/>
    <cellStyle name="Normal" xfId="0" builtinId="0"/>
    <cellStyle name="Normal 2" xfId="5"/>
    <cellStyle name="Normal 4" xfId="6"/>
    <cellStyle name="Normal 4 2" xfId="7"/>
    <cellStyle name="Porcentaje 2" xfId="8"/>
  </cellStyles>
  <dxfs count="1">
    <dxf>
      <fill>
        <patternFill>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536"/>
  <sheetViews>
    <sheetView showRowColHeaders="0" topLeftCell="A39" zoomScale="110" workbookViewId="0">
      <selection activeCell="C3" sqref="C3:E3"/>
    </sheetView>
  </sheetViews>
  <sheetFormatPr baseColWidth="10" defaultColWidth="4.28515625" defaultRowHeight="12.75" x14ac:dyDescent="0.2"/>
  <cols>
    <col min="1" max="3" width="4.28515625" customWidth="1"/>
    <col min="4" max="4" width="7.7109375" customWidth="1"/>
    <col min="5" max="5" width="91.5703125" customWidth="1"/>
    <col min="6" max="6" width="4.28515625" customWidth="1"/>
    <col min="7" max="7" width="4.28515625" hidden="1" customWidth="1"/>
    <col min="8" max="255" width="0" hidden="1" customWidth="1"/>
  </cols>
  <sheetData>
    <row r="1" spans="1:256" ht="13.5" thickBot="1" x14ac:dyDescent="0.25">
      <c r="A1" s="62"/>
      <c r="B1" s="62"/>
      <c r="C1" s="62"/>
      <c r="D1" s="62"/>
      <c r="E1" s="62"/>
      <c r="F1" s="62"/>
      <c r="G1" s="62"/>
      <c r="IV1" s="62"/>
    </row>
    <row r="2" spans="1:256" x14ac:dyDescent="0.2">
      <c r="A2" s="62"/>
      <c r="B2" s="46"/>
      <c r="C2" s="47"/>
      <c r="D2" s="47"/>
      <c r="E2" s="47"/>
      <c r="F2" s="48"/>
      <c r="G2" s="62"/>
      <c r="IV2" s="62"/>
    </row>
    <row r="3" spans="1:256" ht="15.75" x14ac:dyDescent="0.25">
      <c r="A3" s="62"/>
      <c r="B3" s="49"/>
      <c r="C3" s="156" t="s">
        <v>6</v>
      </c>
      <c r="D3" s="157"/>
      <c r="E3" s="158"/>
      <c r="F3" s="50"/>
      <c r="G3" s="62"/>
      <c r="IV3" s="62"/>
    </row>
    <row r="4" spans="1:256" ht="15.75" x14ac:dyDescent="0.25">
      <c r="A4" s="62"/>
      <c r="B4" s="49"/>
      <c r="C4" s="159" t="s">
        <v>7</v>
      </c>
      <c r="D4" s="160"/>
      <c r="E4" s="161"/>
      <c r="F4" s="50"/>
      <c r="G4" s="62"/>
      <c r="IV4" s="62"/>
    </row>
    <row r="5" spans="1:256" x14ac:dyDescent="0.2">
      <c r="A5" s="62"/>
      <c r="B5" s="49"/>
      <c r="C5" s="51"/>
      <c r="D5" s="51"/>
      <c r="E5" s="51"/>
      <c r="F5" s="50"/>
      <c r="G5" s="62"/>
      <c r="IV5" s="62"/>
    </row>
    <row r="6" spans="1:256" x14ac:dyDescent="0.2">
      <c r="A6" s="62"/>
      <c r="B6" s="49"/>
      <c r="C6" s="152" t="s">
        <v>5</v>
      </c>
      <c r="D6" s="152"/>
      <c r="E6" s="152"/>
      <c r="F6" s="50"/>
      <c r="G6" s="62"/>
      <c r="IV6" s="62"/>
    </row>
    <row r="7" spans="1:256" x14ac:dyDescent="0.2">
      <c r="A7" s="62"/>
      <c r="B7" s="49"/>
      <c r="C7" s="51"/>
      <c r="D7" s="51"/>
      <c r="E7" s="51"/>
      <c r="F7" s="50"/>
      <c r="G7" s="62"/>
      <c r="IV7" s="62"/>
    </row>
    <row r="8" spans="1:256" ht="38.25" customHeight="1" x14ac:dyDescent="0.2">
      <c r="A8" s="62"/>
      <c r="B8" s="49"/>
      <c r="C8" s="154" t="s">
        <v>64</v>
      </c>
      <c r="D8" s="154"/>
      <c r="E8" s="154"/>
      <c r="F8" s="50"/>
      <c r="G8" s="62"/>
      <c r="IV8" s="62"/>
    </row>
    <row r="9" spans="1:256" x14ac:dyDescent="0.2">
      <c r="A9" s="62"/>
      <c r="B9" s="49"/>
      <c r="C9" s="51"/>
      <c r="D9" s="51"/>
      <c r="E9" s="51"/>
      <c r="F9" s="50"/>
      <c r="G9" s="62"/>
      <c r="IV9" s="62"/>
    </row>
    <row r="10" spans="1:256" ht="54" customHeight="1" x14ac:dyDescent="0.2">
      <c r="A10" s="62"/>
      <c r="B10" s="49"/>
      <c r="C10" s="154" t="s">
        <v>238</v>
      </c>
      <c r="D10" s="154"/>
      <c r="E10" s="154"/>
      <c r="F10" s="50"/>
      <c r="G10" s="62"/>
      <c r="IV10" s="62"/>
    </row>
    <row r="11" spans="1:256" x14ac:dyDescent="0.2">
      <c r="A11" s="63"/>
      <c r="B11" s="53"/>
      <c r="C11" s="52"/>
      <c r="D11" s="52"/>
      <c r="E11" s="52"/>
      <c r="F11" s="54"/>
      <c r="G11" s="63"/>
      <c r="IV11" s="63"/>
    </row>
    <row r="12" spans="1:256" ht="42.75" customHeight="1" x14ac:dyDescent="0.2">
      <c r="A12" s="62"/>
      <c r="B12" s="49"/>
      <c r="C12" s="154" t="s">
        <v>239</v>
      </c>
      <c r="D12" s="154"/>
      <c r="E12" s="154"/>
      <c r="F12" s="50"/>
      <c r="G12" s="62"/>
      <c r="IV12" s="62"/>
    </row>
    <row r="13" spans="1:256" x14ac:dyDescent="0.2">
      <c r="A13" s="62"/>
      <c r="B13" s="49"/>
      <c r="C13" s="51"/>
      <c r="D13" s="51"/>
      <c r="E13" s="51"/>
      <c r="F13" s="50"/>
      <c r="G13" s="62"/>
      <c r="IV13" s="62"/>
    </row>
    <row r="14" spans="1:256" x14ac:dyDescent="0.2">
      <c r="A14" s="64"/>
      <c r="B14" s="55"/>
      <c r="C14" s="56"/>
      <c r="D14" s="116" t="s">
        <v>478</v>
      </c>
      <c r="E14" s="56" t="s">
        <v>189</v>
      </c>
      <c r="F14" s="57"/>
      <c r="G14" s="64"/>
      <c r="IV14" s="64"/>
    </row>
    <row r="15" spans="1:256" x14ac:dyDescent="0.2">
      <c r="A15" s="64"/>
      <c r="B15" s="55"/>
      <c r="C15" s="56"/>
      <c r="D15" s="116" t="s">
        <v>59</v>
      </c>
      <c r="E15" s="56" t="s">
        <v>479</v>
      </c>
      <c r="F15" s="57"/>
      <c r="G15" s="64"/>
      <c r="IV15" s="64"/>
    </row>
    <row r="16" spans="1:256" x14ac:dyDescent="0.2">
      <c r="A16" s="62"/>
      <c r="B16" s="49"/>
      <c r="C16" s="51"/>
      <c r="D16" s="116" t="s">
        <v>480</v>
      </c>
      <c r="E16" s="56" t="s">
        <v>208</v>
      </c>
      <c r="F16" s="50"/>
      <c r="G16" s="62"/>
      <c r="IV16" s="62"/>
    </row>
    <row r="17" spans="1:256" x14ac:dyDescent="0.2">
      <c r="A17" s="62"/>
      <c r="B17" s="49"/>
      <c r="C17" s="51"/>
      <c r="D17" s="116" t="s">
        <v>60</v>
      </c>
      <c r="E17" s="56" t="s">
        <v>484</v>
      </c>
      <c r="F17" s="50"/>
      <c r="G17" s="62"/>
      <c r="IV17" s="62"/>
    </row>
    <row r="18" spans="1:256" x14ac:dyDescent="0.2">
      <c r="A18" s="62"/>
      <c r="B18" s="49"/>
      <c r="C18" s="51"/>
      <c r="D18" s="116" t="s">
        <v>61</v>
      </c>
      <c r="E18" s="56" t="s">
        <v>193</v>
      </c>
      <c r="F18" s="50"/>
      <c r="G18" s="62"/>
      <c r="IV18" s="62"/>
    </row>
    <row r="19" spans="1:256" x14ac:dyDescent="0.2">
      <c r="A19" s="62"/>
      <c r="B19" s="49"/>
      <c r="C19" s="51"/>
      <c r="D19" s="116" t="s">
        <v>491</v>
      </c>
      <c r="E19" s="56" t="s">
        <v>485</v>
      </c>
      <c r="F19" s="50"/>
      <c r="G19" s="62"/>
      <c r="IV19" s="62"/>
    </row>
    <row r="20" spans="1:256" x14ac:dyDescent="0.2">
      <c r="A20" s="62"/>
      <c r="B20" s="49"/>
      <c r="C20" s="51"/>
      <c r="D20" s="116" t="s">
        <v>492</v>
      </c>
      <c r="E20" s="56" t="s">
        <v>486</v>
      </c>
      <c r="F20" s="50"/>
      <c r="G20" s="62"/>
      <c r="IV20" s="62"/>
    </row>
    <row r="21" spans="1:256" x14ac:dyDescent="0.2">
      <c r="A21" s="62"/>
      <c r="B21" s="49"/>
      <c r="C21" s="51"/>
      <c r="D21" s="116" t="s">
        <v>65</v>
      </c>
      <c r="E21" s="56" t="s">
        <v>487</v>
      </c>
      <c r="F21" s="50"/>
      <c r="G21" s="62"/>
      <c r="IV21" s="62"/>
    </row>
    <row r="22" spans="1:256" x14ac:dyDescent="0.2">
      <c r="A22" s="62"/>
      <c r="B22" s="49"/>
      <c r="C22" s="51"/>
      <c r="D22" s="51"/>
      <c r="E22" s="51"/>
      <c r="F22" s="50"/>
      <c r="G22" s="62"/>
      <c r="IV22" s="62"/>
    </row>
    <row r="23" spans="1:256" ht="51.75" customHeight="1" x14ac:dyDescent="0.2">
      <c r="A23" s="62"/>
      <c r="B23" s="49"/>
      <c r="C23" s="154" t="s">
        <v>240</v>
      </c>
      <c r="D23" s="154"/>
      <c r="E23" s="154"/>
      <c r="F23" s="50"/>
      <c r="G23" s="62"/>
      <c r="IV23" s="62"/>
    </row>
    <row r="24" spans="1:256" x14ac:dyDescent="0.2">
      <c r="A24" s="62"/>
      <c r="B24" s="49"/>
      <c r="C24" s="51"/>
      <c r="D24" s="51"/>
      <c r="E24" s="51"/>
      <c r="F24" s="50"/>
      <c r="G24" s="62"/>
      <c r="IV24" s="62"/>
    </row>
    <row r="25" spans="1:256" x14ac:dyDescent="0.2">
      <c r="A25" s="62"/>
      <c r="B25" s="49"/>
      <c r="C25" s="155" t="s">
        <v>209</v>
      </c>
      <c r="D25" s="155"/>
      <c r="E25" s="155"/>
      <c r="F25" s="50"/>
      <c r="G25" s="62"/>
      <c r="IV25" s="62"/>
    </row>
    <row r="26" spans="1:256" x14ac:dyDescent="0.2">
      <c r="A26" s="62"/>
      <c r="B26" s="49"/>
      <c r="C26" s="51"/>
      <c r="D26" s="116"/>
      <c r="E26" s="56"/>
      <c r="F26" s="50"/>
      <c r="G26" s="62"/>
      <c r="IV26" s="62"/>
    </row>
    <row r="27" spans="1:256" ht="78.75" customHeight="1" x14ac:dyDescent="0.2">
      <c r="A27" s="62"/>
      <c r="B27" s="49"/>
      <c r="C27" s="56" t="s">
        <v>481</v>
      </c>
      <c r="D27" s="151" t="s">
        <v>9</v>
      </c>
      <c r="E27" s="151"/>
      <c r="F27" s="50"/>
      <c r="G27" s="62"/>
      <c r="IV27" s="62"/>
    </row>
    <row r="28" spans="1:256" ht="54" customHeight="1" x14ac:dyDescent="0.2">
      <c r="A28" s="62"/>
      <c r="B28" s="49"/>
      <c r="C28" s="56" t="s">
        <v>482</v>
      </c>
      <c r="D28" s="151" t="s">
        <v>8</v>
      </c>
      <c r="E28" s="151"/>
      <c r="F28" s="50"/>
      <c r="G28" s="62"/>
      <c r="IV28" s="62"/>
    </row>
    <row r="29" spans="1:256" x14ac:dyDescent="0.2">
      <c r="A29" s="62"/>
      <c r="B29" s="49"/>
      <c r="C29" s="51"/>
      <c r="D29" s="51"/>
      <c r="E29" s="51"/>
      <c r="F29" s="50"/>
      <c r="G29" s="62"/>
      <c r="IV29" s="62"/>
    </row>
    <row r="30" spans="1:256" x14ac:dyDescent="0.2">
      <c r="A30" s="62"/>
      <c r="B30" s="49"/>
      <c r="C30" s="152" t="s">
        <v>241</v>
      </c>
      <c r="D30" s="152"/>
      <c r="E30" s="152"/>
      <c r="F30" s="50"/>
      <c r="G30" s="62"/>
      <c r="IV30" s="62"/>
    </row>
    <row r="31" spans="1:256" x14ac:dyDescent="0.2">
      <c r="A31" s="62"/>
      <c r="B31" s="49"/>
      <c r="C31" s="51"/>
      <c r="D31" s="51"/>
      <c r="E31" s="51"/>
      <c r="F31" s="50"/>
      <c r="G31" s="62"/>
      <c r="IV31" s="62"/>
    </row>
    <row r="32" spans="1:256" ht="28.5" customHeight="1" x14ac:dyDescent="0.2">
      <c r="A32" s="62"/>
      <c r="B32" s="49"/>
      <c r="C32" s="56" t="s">
        <v>478</v>
      </c>
      <c r="D32" s="151" t="s">
        <v>242</v>
      </c>
      <c r="E32" s="151"/>
      <c r="F32" s="50"/>
      <c r="G32" s="62"/>
      <c r="IV32" s="62"/>
    </row>
    <row r="33" spans="1:256" ht="40.5" customHeight="1" x14ac:dyDescent="0.2">
      <c r="A33" s="64"/>
      <c r="B33" s="55"/>
      <c r="C33" s="56" t="s">
        <v>59</v>
      </c>
      <c r="D33" s="153" t="s">
        <v>243</v>
      </c>
      <c r="E33" s="151"/>
      <c r="F33" s="57"/>
      <c r="G33" s="64"/>
      <c r="IV33" s="64"/>
    </row>
    <row r="34" spans="1:256" ht="27" customHeight="1" x14ac:dyDescent="0.2">
      <c r="A34" s="64"/>
      <c r="B34" s="55"/>
      <c r="C34" s="56" t="s">
        <v>480</v>
      </c>
      <c r="D34" s="151" t="s">
        <v>10</v>
      </c>
      <c r="E34" s="151"/>
      <c r="F34" s="57"/>
      <c r="G34" s="64"/>
      <c r="IV34" s="64"/>
    </row>
    <row r="35" spans="1:256" x14ac:dyDescent="0.2">
      <c r="A35" s="64"/>
      <c r="B35" s="55"/>
      <c r="C35" s="56" t="s">
        <v>60</v>
      </c>
      <c r="D35" s="51" t="s">
        <v>11</v>
      </c>
      <c r="E35" s="51"/>
      <c r="F35" s="57"/>
      <c r="G35" s="64"/>
      <c r="IV35" s="64"/>
    </row>
    <row r="36" spans="1:256" x14ac:dyDescent="0.2">
      <c r="A36" s="64"/>
      <c r="B36" s="55"/>
      <c r="D36" s="51" t="s">
        <v>481</v>
      </c>
      <c r="E36" s="51" t="s">
        <v>12</v>
      </c>
      <c r="F36" s="57"/>
      <c r="G36" s="64"/>
      <c r="IV36" s="64"/>
    </row>
    <row r="37" spans="1:256" x14ac:dyDescent="0.2">
      <c r="A37" s="64"/>
      <c r="B37" s="55"/>
      <c r="C37" s="56"/>
      <c r="D37" s="56" t="s">
        <v>482</v>
      </c>
      <c r="E37" t="s">
        <v>244</v>
      </c>
      <c r="F37" s="57"/>
      <c r="G37" s="64"/>
      <c r="IV37" s="64"/>
    </row>
    <row r="38" spans="1:256" ht="89.25" x14ac:dyDescent="0.2">
      <c r="A38" s="64"/>
      <c r="B38" s="55"/>
      <c r="C38" s="56"/>
      <c r="D38" s="56" t="s">
        <v>483</v>
      </c>
      <c r="E38" s="58" t="s">
        <v>14</v>
      </c>
      <c r="F38" s="57"/>
      <c r="G38" s="64"/>
      <c r="IV38" s="64"/>
    </row>
    <row r="39" spans="1:256" ht="25.5" x14ac:dyDescent="0.2">
      <c r="A39" s="64"/>
      <c r="B39" s="55"/>
      <c r="C39" s="56"/>
      <c r="D39" s="56" t="s">
        <v>15</v>
      </c>
      <c r="E39" s="58" t="s">
        <v>224</v>
      </c>
      <c r="F39" s="57"/>
      <c r="G39" s="64"/>
      <c r="IV39" s="64"/>
    </row>
    <row r="40" spans="1:256" ht="38.25" x14ac:dyDescent="0.2">
      <c r="A40" s="64"/>
      <c r="B40" s="55"/>
      <c r="C40" s="56"/>
      <c r="D40" s="56" t="s">
        <v>17</v>
      </c>
      <c r="E40" s="58" t="s">
        <v>230</v>
      </c>
      <c r="F40" s="57"/>
      <c r="G40" s="64"/>
      <c r="IV40" s="64"/>
    </row>
    <row r="41" spans="1:256" ht="25.5" x14ac:dyDescent="0.2">
      <c r="A41" s="64"/>
      <c r="B41" s="55"/>
      <c r="C41" s="56"/>
      <c r="D41" s="56" t="s">
        <v>18</v>
      </c>
      <c r="E41" s="58" t="s">
        <v>16</v>
      </c>
      <c r="F41" s="57"/>
      <c r="G41" s="64"/>
      <c r="IV41" s="64"/>
    </row>
    <row r="42" spans="1:256" ht="38.25" x14ac:dyDescent="0.2">
      <c r="A42" s="64"/>
      <c r="B42" s="55"/>
      <c r="C42" s="56"/>
      <c r="D42" s="56" t="s">
        <v>19</v>
      </c>
      <c r="E42" s="58" t="s">
        <v>22</v>
      </c>
      <c r="F42" s="57"/>
      <c r="G42" s="64"/>
      <c r="IV42" s="64"/>
    </row>
    <row r="43" spans="1:256" ht="38.25" x14ac:dyDescent="0.2">
      <c r="A43" s="64"/>
      <c r="B43" s="55"/>
      <c r="C43" s="56"/>
      <c r="D43" s="56" t="s">
        <v>20</v>
      </c>
      <c r="E43" s="145" t="s">
        <v>246</v>
      </c>
      <c r="F43" s="57"/>
      <c r="G43" s="64"/>
      <c r="IV43" s="64"/>
    </row>
    <row r="44" spans="1:256" ht="38.25" x14ac:dyDescent="0.2">
      <c r="A44" s="64"/>
      <c r="B44" s="55"/>
      <c r="C44" s="56"/>
      <c r="D44" s="56" t="s">
        <v>21</v>
      </c>
      <c r="E44" s="56" t="s">
        <v>247</v>
      </c>
      <c r="F44" s="57"/>
      <c r="G44" s="64"/>
      <c r="IV44" s="64"/>
    </row>
    <row r="45" spans="1:256" ht="25.5" x14ac:dyDescent="0.2">
      <c r="A45" s="64"/>
      <c r="B45" s="55"/>
      <c r="C45" s="56"/>
      <c r="D45" s="56" t="s">
        <v>232</v>
      </c>
      <c r="E45" s="58" t="s">
        <v>248</v>
      </c>
      <c r="F45" s="57"/>
      <c r="G45" s="64"/>
      <c r="IV45" s="64"/>
    </row>
    <row r="46" spans="1:256" ht="89.25" x14ac:dyDescent="0.2">
      <c r="A46" s="64"/>
      <c r="B46" s="55"/>
      <c r="C46" s="56"/>
      <c r="D46" s="56" t="s">
        <v>233</v>
      </c>
      <c r="E46" s="58" t="s">
        <v>231</v>
      </c>
      <c r="F46" s="57"/>
      <c r="G46" s="64"/>
      <c r="IV46" s="64"/>
    </row>
    <row r="47" spans="1:256" ht="25.5" x14ac:dyDescent="0.2">
      <c r="A47" s="64"/>
      <c r="B47" s="55"/>
      <c r="C47" s="56"/>
      <c r="D47" s="56" t="s">
        <v>235</v>
      </c>
      <c r="E47" s="58" t="s">
        <v>234</v>
      </c>
      <c r="F47" s="57"/>
      <c r="G47" s="64"/>
      <c r="IV47" s="64"/>
    </row>
    <row r="48" spans="1:256" ht="38.25" x14ac:dyDescent="0.2">
      <c r="A48" s="64"/>
      <c r="B48" s="55"/>
      <c r="C48" s="56"/>
      <c r="D48" s="56" t="s">
        <v>245</v>
      </c>
      <c r="E48" s="58" t="s">
        <v>236</v>
      </c>
      <c r="F48" s="57"/>
      <c r="G48" s="64"/>
      <c r="IV48" s="64"/>
    </row>
    <row r="49" spans="1:256" x14ac:dyDescent="0.2">
      <c r="A49" s="62"/>
      <c r="B49" s="49"/>
      <c r="C49" s="51"/>
      <c r="D49" s="51"/>
      <c r="E49" s="51"/>
      <c r="F49" s="50"/>
      <c r="G49" s="62"/>
      <c r="IV49" s="62"/>
    </row>
    <row r="50" spans="1:256" x14ac:dyDescent="0.2">
      <c r="A50" s="62"/>
      <c r="B50" s="49"/>
      <c r="C50" s="152" t="s">
        <v>237</v>
      </c>
      <c r="D50" s="152"/>
      <c r="E50" s="152"/>
      <c r="F50" s="50"/>
      <c r="G50" s="62"/>
      <c r="IV50" s="62"/>
    </row>
    <row r="51" spans="1:256" ht="13.5" thickBot="1" x14ac:dyDescent="0.25">
      <c r="A51" s="62"/>
      <c r="B51" s="59"/>
      <c r="C51" s="60"/>
      <c r="D51" s="60"/>
      <c r="E51" s="60"/>
      <c r="F51" s="61"/>
      <c r="G51" s="62"/>
      <c r="IV51" s="62"/>
    </row>
    <row r="52" spans="1:256" hidden="1" x14ac:dyDescent="0.2">
      <c r="A52" s="62"/>
      <c r="B52" s="62"/>
      <c r="C52" s="62"/>
      <c r="D52" s="62"/>
      <c r="E52" s="62"/>
      <c r="F52" s="62"/>
      <c r="G52" s="62"/>
      <c r="IV52" s="62"/>
    </row>
    <row r="53" spans="1:256" hidden="1" x14ac:dyDescent="0.2"/>
    <row r="54" spans="1:256" hidden="1" x14ac:dyDescent="0.2"/>
    <row r="55" spans="1:256" hidden="1" x14ac:dyDescent="0.2"/>
    <row r="56" spans="1:256" hidden="1"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hidden="1" x14ac:dyDescent="0.2"/>
    <row r="64" spans="1:25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spans="1:256" hidden="1" x14ac:dyDescent="0.2"/>
    <row r="65522" spans="1:256" hidden="1" x14ac:dyDescent="0.2"/>
    <row r="65523" spans="1:256" hidden="1" x14ac:dyDescent="0.2"/>
    <row r="65524" spans="1:256" hidden="1" x14ac:dyDescent="0.2"/>
    <row r="65525" spans="1:256" hidden="1" x14ac:dyDescent="0.2"/>
    <row r="65526" spans="1:256" hidden="1" x14ac:dyDescent="0.2"/>
    <row r="65527" spans="1:256" hidden="1" x14ac:dyDescent="0.2">
      <c r="A65527" s="62"/>
      <c r="B65527" s="62"/>
      <c r="C65527" s="62"/>
      <c r="D65527" s="62"/>
      <c r="E65527" s="62"/>
      <c r="F65527" s="62"/>
      <c r="G65527" s="62"/>
      <c r="IV65527" s="62"/>
    </row>
    <row r="65528" spans="1:256" hidden="1" x14ac:dyDescent="0.2"/>
    <row r="65529" spans="1:256" x14ac:dyDescent="0.2">
      <c r="A65529" s="62"/>
      <c r="B65529" s="62"/>
      <c r="C65529" s="62"/>
      <c r="D65529" s="62"/>
      <c r="E65529" s="62"/>
      <c r="F65529" s="62"/>
      <c r="G65529" s="62"/>
      <c r="IV65529" s="62"/>
    </row>
    <row r="65530" spans="1:256" hidden="1" x14ac:dyDescent="0.2"/>
    <row r="65531" spans="1:256" hidden="1" x14ac:dyDescent="0.2"/>
    <row r="65532" spans="1:256" hidden="1" x14ac:dyDescent="0.2"/>
    <row r="65533" spans="1:256" hidden="1" x14ac:dyDescent="0.2"/>
    <row r="65534" spans="1:256" hidden="1" x14ac:dyDescent="0.2"/>
    <row r="65535" spans="1:256" hidden="1" x14ac:dyDescent="0.2"/>
    <row r="65536" spans="1:256" hidden="1" x14ac:dyDescent="0.2"/>
  </sheetData>
  <sheetProtection password="D08F" sheet="1" objects="1" scenarios="1"/>
  <mergeCells count="15">
    <mergeCell ref="C23:E23"/>
    <mergeCell ref="C25:E25"/>
    <mergeCell ref="D27:E27"/>
    <mergeCell ref="C3:E3"/>
    <mergeCell ref="C4:E4"/>
    <mergeCell ref="C8:E8"/>
    <mergeCell ref="C10:E10"/>
    <mergeCell ref="C12:E12"/>
    <mergeCell ref="C6:E6"/>
    <mergeCell ref="D28:E28"/>
    <mergeCell ref="C50:E50"/>
    <mergeCell ref="C30:E30"/>
    <mergeCell ref="D33:E33"/>
    <mergeCell ref="D32:E32"/>
    <mergeCell ref="D34:E34"/>
  </mergeCells>
  <phoneticPr fontId="20" type="noConversion"/>
  <pageMargins left="0.75" right="0.75" top="1" bottom="1" header="0" footer="0"/>
  <pageSetup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I154"/>
  <sheetViews>
    <sheetView tabSelected="1" zoomScale="80" workbookViewId="0">
      <pane xSplit="2" ySplit="9" topLeftCell="C65" activePane="bottomRight" state="frozen"/>
      <selection pane="topRight" activeCell="C1" sqref="C1"/>
      <selection pane="bottomLeft" activeCell="A10" sqref="A10"/>
      <selection pane="bottomRight" activeCell="D82" sqref="D82"/>
    </sheetView>
  </sheetViews>
  <sheetFormatPr baseColWidth="10" defaultRowHeight="15" x14ac:dyDescent="0.2"/>
  <cols>
    <col min="1" max="1" width="6.7109375" style="3" customWidth="1"/>
    <col min="2" max="2" width="80" style="2" customWidth="1"/>
    <col min="3" max="5" width="29.85546875" style="45" customWidth="1"/>
    <col min="6" max="6" width="70.42578125" style="4" customWidth="1"/>
    <col min="7" max="8" width="87" style="2" customWidth="1"/>
    <col min="9" max="9" width="30.42578125" style="2" customWidth="1"/>
    <col min="10" max="10" width="11.42578125" style="2"/>
    <col min="11" max="11" width="30.7109375" style="2" customWidth="1"/>
    <col min="12" max="14" width="11.42578125" style="2"/>
    <col min="15" max="15" width="15" style="4" customWidth="1"/>
    <col min="16" max="16" width="20.85546875" style="4" customWidth="1"/>
    <col min="17" max="17" width="27.85546875" style="4" customWidth="1"/>
    <col min="18" max="18" width="37.140625" style="4" customWidth="1"/>
    <col min="19" max="19" width="14" style="4" customWidth="1"/>
    <col min="20" max="20" width="11.85546875" style="4" customWidth="1"/>
    <col min="21" max="21" width="11.42578125" style="4"/>
    <col min="22" max="22" width="14.7109375" style="4" customWidth="1"/>
    <col min="23" max="24" width="13.28515625" style="4" customWidth="1"/>
    <col min="25" max="25" width="15.85546875" style="4" customWidth="1"/>
    <col min="26" max="26" width="15.28515625" style="5" customWidth="1"/>
    <col min="27" max="27" width="13.85546875" style="5" hidden="1" customWidth="1"/>
    <col min="28" max="28" width="17" style="4" hidden="1" customWidth="1"/>
    <col min="29" max="29" width="11.42578125" style="5"/>
    <col min="30" max="30" width="13.28515625" style="5" customWidth="1"/>
    <col min="31" max="31" width="11.42578125" style="5"/>
    <col min="32" max="32" width="13.28515625" style="5" customWidth="1"/>
    <col min="33" max="33" width="11.42578125" style="5"/>
    <col min="34" max="34" width="19.140625" style="5" customWidth="1"/>
    <col min="35" max="35" width="11.42578125" style="5"/>
    <col min="36" max="36" width="31" style="2" customWidth="1"/>
    <col min="37" max="39" width="11.42578125" style="2"/>
    <col min="40" max="40" width="14.85546875" style="2" customWidth="1"/>
    <col min="41" max="16384" width="11.42578125" style="2"/>
  </cols>
  <sheetData>
    <row r="1" spans="1:35" x14ac:dyDescent="0.25">
      <c r="B1" s="118"/>
      <c r="C1" s="146" t="s">
        <v>46</v>
      </c>
      <c r="D1" s="148" t="s">
        <v>170</v>
      </c>
      <c r="E1" s="118"/>
      <c r="F1" s="1"/>
    </row>
    <row r="2" spans="1:35" ht="20.25" x14ac:dyDescent="0.3">
      <c r="B2" s="84" t="s">
        <v>207</v>
      </c>
      <c r="C2" s="147" t="s">
        <v>410</v>
      </c>
      <c r="D2" s="149" t="s">
        <v>171</v>
      </c>
      <c r="E2" s="86"/>
      <c r="Q2" s="6"/>
      <c r="AB2" s="1" t="s">
        <v>46</v>
      </c>
    </row>
    <row r="3" spans="1:35" ht="15" customHeight="1" x14ac:dyDescent="0.2">
      <c r="B3" s="9" t="s">
        <v>39</v>
      </c>
      <c r="C3" s="147" t="s">
        <v>156</v>
      </c>
      <c r="D3" s="149" t="s">
        <v>172</v>
      </c>
      <c r="E3" s="9"/>
      <c r="F3" s="10"/>
      <c r="W3" s="5"/>
      <c r="X3" s="7"/>
      <c r="Y3" s="5"/>
      <c r="AB3" s="1" t="s">
        <v>410</v>
      </c>
      <c r="AF3" s="2"/>
      <c r="AG3" s="2"/>
      <c r="AH3" s="2"/>
      <c r="AI3" s="2"/>
    </row>
    <row r="4" spans="1:35" ht="20.25" x14ac:dyDescent="0.2">
      <c r="A4" s="13"/>
      <c r="B4" s="144" t="s">
        <v>102</v>
      </c>
      <c r="C4" s="11"/>
      <c r="D4" s="149" t="s">
        <v>41</v>
      </c>
      <c r="E4" s="11"/>
      <c r="W4" s="5"/>
      <c r="X4" s="7"/>
      <c r="Y4" s="5"/>
      <c r="AB4" s="1" t="s">
        <v>156</v>
      </c>
      <c r="AF4" s="2"/>
      <c r="AG4" s="2"/>
      <c r="AH4" s="2"/>
      <c r="AI4" s="2"/>
    </row>
    <row r="5" spans="1:35" x14ac:dyDescent="0.2">
      <c r="A5" s="13"/>
      <c r="B5" s="9" t="s">
        <v>40</v>
      </c>
      <c r="C5" s="9"/>
      <c r="D5" s="9"/>
      <c r="E5" s="9"/>
      <c r="F5" s="12"/>
      <c r="G5" s="8"/>
      <c r="H5" s="8"/>
      <c r="I5" s="8"/>
      <c r="J5" s="8"/>
      <c r="K5" s="8"/>
      <c r="L5" s="8"/>
      <c r="M5" s="8"/>
      <c r="W5" s="5"/>
      <c r="X5" s="7"/>
      <c r="Y5" s="5"/>
      <c r="AB5" s="1" t="s">
        <v>444</v>
      </c>
      <c r="AF5" s="2"/>
      <c r="AG5" s="2"/>
      <c r="AH5" s="2"/>
      <c r="AI5" s="2"/>
    </row>
    <row r="6" spans="1:35" x14ac:dyDescent="0.2">
      <c r="A6" s="13"/>
      <c r="B6" s="11" t="s">
        <v>170</v>
      </c>
      <c r="C6" s="9"/>
      <c r="D6" s="9"/>
      <c r="E6" s="9"/>
      <c r="F6" s="1"/>
      <c r="G6" s="8"/>
      <c r="H6" s="8"/>
      <c r="I6" s="8"/>
      <c r="J6" s="8"/>
      <c r="K6" s="8"/>
      <c r="L6" s="8"/>
      <c r="M6" s="8"/>
      <c r="W6" s="14"/>
      <c r="X6" s="14"/>
      <c r="Y6" s="5"/>
      <c r="AB6" s="1" t="s">
        <v>188</v>
      </c>
      <c r="AF6" s="2"/>
      <c r="AG6" s="2"/>
      <c r="AH6" s="2"/>
      <c r="AI6" s="2"/>
    </row>
    <row r="7" spans="1:35" x14ac:dyDescent="0.2">
      <c r="A7" s="13"/>
      <c r="B7" s="11"/>
      <c r="C7" s="162" t="s">
        <v>13</v>
      </c>
      <c r="D7" s="162"/>
      <c r="E7" s="9"/>
      <c r="F7" s="1"/>
      <c r="G7" s="8"/>
      <c r="H7" s="8"/>
      <c r="I7" s="8"/>
      <c r="J7" s="8"/>
      <c r="K7" s="8"/>
      <c r="L7" s="8"/>
      <c r="M7" s="8"/>
      <c r="W7" s="14"/>
      <c r="X7" s="14"/>
      <c r="Y7" s="5"/>
      <c r="AB7" s="1"/>
      <c r="AF7" s="2"/>
      <c r="AG7" s="2"/>
      <c r="AH7" s="2"/>
      <c r="AI7" s="2"/>
    </row>
    <row r="8" spans="1:35" x14ac:dyDescent="0.25">
      <c r="A8" s="13" t="s">
        <v>528</v>
      </c>
      <c r="B8" s="15" t="s">
        <v>42</v>
      </c>
      <c r="C8" s="15" t="s">
        <v>201</v>
      </c>
      <c r="D8" s="15" t="s">
        <v>199</v>
      </c>
      <c r="E8" s="15" t="s">
        <v>200</v>
      </c>
      <c r="F8" s="15" t="s">
        <v>204</v>
      </c>
      <c r="G8" s="15" t="s">
        <v>205</v>
      </c>
      <c r="H8" s="15" t="s">
        <v>206</v>
      </c>
      <c r="I8" s="8"/>
      <c r="J8" s="8"/>
      <c r="K8" s="8"/>
      <c r="L8" s="8"/>
      <c r="M8" s="8"/>
      <c r="AB8" s="1"/>
    </row>
    <row r="9" spans="1:35" x14ac:dyDescent="0.2">
      <c r="A9" s="13" t="s">
        <v>527</v>
      </c>
      <c r="B9" s="8"/>
      <c r="C9" s="23"/>
      <c r="D9" s="23"/>
      <c r="E9" s="23"/>
      <c r="F9" s="1"/>
      <c r="G9" s="8"/>
      <c r="H9" s="8"/>
      <c r="O9" s="17"/>
      <c r="S9" s="18"/>
      <c r="T9" s="18"/>
      <c r="U9" s="19"/>
      <c r="V9" s="19"/>
      <c r="W9" s="19"/>
      <c r="X9" s="19"/>
      <c r="AB9" s="1"/>
    </row>
    <row r="10" spans="1:35" x14ac:dyDescent="0.2">
      <c r="A10" s="87">
        <v>1</v>
      </c>
      <c r="B10" s="20" t="s">
        <v>44</v>
      </c>
      <c r="C10" s="23"/>
      <c r="D10" s="23"/>
      <c r="E10" s="23"/>
      <c r="F10" s="1"/>
      <c r="G10" s="8"/>
      <c r="H10" s="8"/>
      <c r="O10" s="21"/>
      <c r="S10" s="1"/>
      <c r="T10" s="1"/>
      <c r="AB10" s="22" t="s">
        <v>45</v>
      </c>
    </row>
    <row r="11" spans="1:35" ht="51" x14ac:dyDescent="0.2">
      <c r="A11" s="13" t="s">
        <v>289</v>
      </c>
      <c r="B11" s="85" t="s">
        <v>182</v>
      </c>
      <c r="C11" s="69" t="s">
        <v>46</v>
      </c>
      <c r="D11" s="139" t="s">
        <v>46</v>
      </c>
      <c r="E11" s="142" t="str">
        <f>IF(C11=D11,"","Diferencia")</f>
        <v/>
      </c>
      <c r="F11" s="1" t="str">
        <f t="shared" ref="F11:F25" si="0">IF(D11="SI",AB11,"")</f>
        <v>Declaración de misión, visión y valores oficializada, más programa e informe de avance de divulgación</v>
      </c>
      <c r="G11" s="8" t="s">
        <v>106</v>
      </c>
      <c r="H11" s="8"/>
      <c r="O11" s="21"/>
      <c r="S11" s="1"/>
      <c r="T11" s="1"/>
      <c r="AB11" s="24" t="s">
        <v>495</v>
      </c>
    </row>
    <row r="12" spans="1:35" ht="25.5" x14ac:dyDescent="0.2">
      <c r="A12" s="13" t="s">
        <v>290</v>
      </c>
      <c r="B12" s="85" t="s">
        <v>183</v>
      </c>
      <c r="C12" s="69" t="s">
        <v>46</v>
      </c>
      <c r="D12" s="139" t="s">
        <v>410</v>
      </c>
      <c r="E12" s="142" t="str">
        <f t="shared" ref="E12:E75" si="1">IF(C12=D12,"","Diferencia")</f>
        <v>Diferencia</v>
      </c>
      <c r="F12" s="1" t="str">
        <f t="shared" si="0"/>
        <v/>
      </c>
      <c r="G12" s="8" t="s">
        <v>107</v>
      </c>
      <c r="H12" s="8"/>
      <c r="O12" s="21"/>
      <c r="S12" s="1"/>
      <c r="T12" s="1"/>
      <c r="AB12" s="24" t="s">
        <v>496</v>
      </c>
    </row>
    <row r="13" spans="1:35" ht="51" x14ac:dyDescent="0.2">
      <c r="A13" s="13" t="s">
        <v>291</v>
      </c>
      <c r="B13" s="85" t="s">
        <v>184</v>
      </c>
      <c r="C13" s="69" t="s">
        <v>46</v>
      </c>
      <c r="D13" s="139" t="s">
        <v>46</v>
      </c>
      <c r="E13" s="142" t="str">
        <f t="shared" si="1"/>
        <v/>
      </c>
      <c r="F13" s="1" t="str">
        <f t="shared" si="0"/>
        <v>Documento(s) donde consten los mecanismos y se compruebe su aplicación</v>
      </c>
      <c r="G13" s="8"/>
      <c r="H13" s="8"/>
      <c r="O13" s="21"/>
      <c r="S13" s="1"/>
      <c r="T13" s="1"/>
      <c r="AB13" s="24" t="s">
        <v>497</v>
      </c>
    </row>
    <row r="14" spans="1:35" x14ac:dyDescent="0.2">
      <c r="A14" s="13" t="s">
        <v>292</v>
      </c>
      <c r="B14" s="85" t="s">
        <v>69</v>
      </c>
      <c r="C14" s="69" t="s">
        <v>46</v>
      </c>
      <c r="D14" s="139" t="s">
        <v>410</v>
      </c>
      <c r="E14" s="142" t="str">
        <f t="shared" si="1"/>
        <v>Diferencia</v>
      </c>
      <c r="F14" s="1" t="str">
        <f t="shared" si="0"/>
        <v/>
      </c>
      <c r="G14" s="8"/>
      <c r="H14" s="8"/>
      <c r="O14" s="21"/>
      <c r="S14" s="1"/>
      <c r="T14" s="1"/>
      <c r="AB14" s="24" t="s">
        <v>498</v>
      </c>
    </row>
    <row r="15" spans="1:35" ht="51" x14ac:dyDescent="0.2">
      <c r="A15" s="13" t="s">
        <v>293</v>
      </c>
      <c r="B15" s="85" t="s">
        <v>67</v>
      </c>
      <c r="C15" s="69" t="s">
        <v>46</v>
      </c>
      <c r="D15" s="139" t="s">
        <v>410</v>
      </c>
      <c r="E15" s="142" t="str">
        <f t="shared" si="1"/>
        <v>Diferencia</v>
      </c>
      <c r="F15" s="1" t="str">
        <f t="shared" si="0"/>
        <v/>
      </c>
      <c r="G15" s="8"/>
      <c r="H15" s="8"/>
      <c r="O15" s="21"/>
      <c r="S15" s="1"/>
      <c r="T15" s="1"/>
      <c r="AB15" s="24" t="s">
        <v>499</v>
      </c>
    </row>
    <row r="16" spans="1:35" ht="38.25" x14ac:dyDescent="0.2">
      <c r="A16" s="13" t="s">
        <v>294</v>
      </c>
      <c r="B16" s="85" t="s">
        <v>68</v>
      </c>
      <c r="C16" s="69" t="s">
        <v>46</v>
      </c>
      <c r="D16" s="139" t="s">
        <v>46</v>
      </c>
      <c r="E16" s="142" t="str">
        <f t="shared" si="1"/>
        <v/>
      </c>
      <c r="F16" s="1" t="s">
        <v>517</v>
      </c>
      <c r="G16" s="8"/>
      <c r="H16" s="8"/>
      <c r="O16" s="21"/>
      <c r="S16" s="1"/>
      <c r="T16" s="1"/>
      <c r="AB16" s="24" t="s">
        <v>500</v>
      </c>
    </row>
    <row r="17" spans="1:28" ht="25.5" x14ac:dyDescent="0.2">
      <c r="A17" s="13" t="s">
        <v>295</v>
      </c>
      <c r="B17" s="85" t="s">
        <v>417</v>
      </c>
      <c r="C17" s="69" t="s">
        <v>46</v>
      </c>
      <c r="D17" s="139" t="s">
        <v>46</v>
      </c>
      <c r="E17" s="142" t="str">
        <f t="shared" si="1"/>
        <v/>
      </c>
      <c r="F17" s="1" t="str">
        <f t="shared" si="0"/>
        <v>Documento donde se establece la metodología</v>
      </c>
      <c r="G17" s="8"/>
      <c r="H17" s="8"/>
      <c r="O17" s="21"/>
      <c r="S17" s="1"/>
      <c r="T17" s="1"/>
      <c r="AB17" s="24" t="s">
        <v>501</v>
      </c>
    </row>
    <row r="18" spans="1:28" ht="25.5" x14ac:dyDescent="0.2">
      <c r="A18" s="13" t="s">
        <v>296</v>
      </c>
      <c r="B18" s="85" t="s">
        <v>418</v>
      </c>
      <c r="C18" s="69" t="s">
        <v>46</v>
      </c>
      <c r="D18" s="139" t="s">
        <v>46</v>
      </c>
      <c r="E18" s="142" t="str">
        <f t="shared" si="1"/>
        <v/>
      </c>
      <c r="F18" s="1" t="str">
        <f t="shared" si="0"/>
        <v>Documentación de las acciones vinculadas con el PND</v>
      </c>
      <c r="G18" s="8"/>
      <c r="H18" s="8"/>
      <c r="O18" s="21"/>
      <c r="S18" s="1"/>
      <c r="T18" s="1"/>
      <c r="AB18" s="24" t="s">
        <v>502</v>
      </c>
    </row>
    <row r="19" spans="1:28" ht="89.25" x14ac:dyDescent="0.2">
      <c r="A19" s="13" t="s">
        <v>297</v>
      </c>
      <c r="B19" s="85" t="s">
        <v>419</v>
      </c>
      <c r="C19" s="69" t="s">
        <v>410</v>
      </c>
      <c r="D19" s="139" t="s">
        <v>410</v>
      </c>
      <c r="E19" s="142" t="str">
        <f t="shared" si="1"/>
        <v/>
      </c>
      <c r="F19" s="1" t="str">
        <f t="shared" si="0"/>
        <v/>
      </c>
      <c r="G19" s="8" t="s">
        <v>108</v>
      </c>
      <c r="H19" s="8"/>
      <c r="O19" s="21"/>
      <c r="S19" s="1"/>
      <c r="T19" s="1"/>
      <c r="AB19" s="24" t="s">
        <v>503</v>
      </c>
    </row>
    <row r="20" spans="1:28" ht="25.5" x14ac:dyDescent="0.2">
      <c r="A20" s="13" t="s">
        <v>298</v>
      </c>
      <c r="B20" s="85" t="s">
        <v>420</v>
      </c>
      <c r="C20" s="69" t="s">
        <v>410</v>
      </c>
      <c r="D20" s="139" t="s">
        <v>410</v>
      </c>
      <c r="E20" s="142" t="str">
        <f t="shared" si="1"/>
        <v/>
      </c>
      <c r="F20" s="1" t="str">
        <f t="shared" si="0"/>
        <v/>
      </c>
      <c r="G20" s="8"/>
      <c r="H20" s="8"/>
      <c r="O20" s="21"/>
      <c r="S20" s="1"/>
      <c r="T20" s="1"/>
      <c r="AB20" s="24" t="s">
        <v>504</v>
      </c>
    </row>
    <row r="21" spans="1:28" ht="25.5" x14ac:dyDescent="0.2">
      <c r="A21" s="13" t="s">
        <v>299</v>
      </c>
      <c r="B21" s="85" t="s">
        <v>421</v>
      </c>
      <c r="C21" s="69" t="s">
        <v>46</v>
      </c>
      <c r="D21" s="139" t="s">
        <v>46</v>
      </c>
      <c r="E21" s="142" t="str">
        <f t="shared" si="1"/>
        <v/>
      </c>
      <c r="F21" s="1" t="str">
        <f t="shared" si="0"/>
        <v>Reportes sobre seguimiento de  indicadores del plan institucional</v>
      </c>
      <c r="G21" s="8"/>
      <c r="H21" s="8"/>
      <c r="O21" s="21"/>
      <c r="S21" s="1"/>
      <c r="T21" s="1"/>
      <c r="AB21" s="24" t="s">
        <v>505</v>
      </c>
    </row>
    <row r="22" spans="1:28" ht="51" x14ac:dyDescent="0.2">
      <c r="A22" s="13" t="s">
        <v>300</v>
      </c>
      <c r="B22" s="85" t="s">
        <v>158</v>
      </c>
      <c r="C22" s="69" t="s">
        <v>46</v>
      </c>
      <c r="D22" s="139" t="s">
        <v>46</v>
      </c>
      <c r="E22" s="142" t="str">
        <f t="shared" si="1"/>
        <v/>
      </c>
      <c r="F22" s="1" t="str">
        <f t="shared" si="0"/>
        <v>Sección correspondiente, con indicación de fecha, dentro de la evaluación anual de gestión</v>
      </c>
      <c r="G22" s="8"/>
      <c r="H22" s="8"/>
      <c r="O22" s="21"/>
      <c r="S22" s="1"/>
      <c r="T22" s="1"/>
      <c r="AB22" s="24" t="s">
        <v>0</v>
      </c>
    </row>
    <row r="23" spans="1:28" ht="25.5" x14ac:dyDescent="0.2">
      <c r="A23" s="13" t="s">
        <v>301</v>
      </c>
      <c r="B23" s="85" t="s">
        <v>159</v>
      </c>
      <c r="C23" s="69" t="s">
        <v>46</v>
      </c>
      <c r="D23" s="139" t="s">
        <v>46</v>
      </c>
      <c r="E23" s="142" t="str">
        <f t="shared" si="1"/>
        <v/>
      </c>
      <c r="F23" s="1" t="str">
        <f t="shared" si="0"/>
        <v>Plan de mejora elaborado a partir de la evaluación anual de la gestión</v>
      </c>
      <c r="G23" s="8"/>
      <c r="H23" s="8"/>
      <c r="O23" s="21"/>
      <c r="S23" s="1"/>
      <c r="T23" s="1"/>
      <c r="AB23" s="24" t="s">
        <v>1</v>
      </c>
    </row>
    <row r="24" spans="1:28" ht="38.25" x14ac:dyDescent="0.2">
      <c r="A24" s="13" t="s">
        <v>302</v>
      </c>
      <c r="B24" s="85" t="s">
        <v>160</v>
      </c>
      <c r="C24" s="69" t="s">
        <v>410</v>
      </c>
      <c r="D24" s="139" t="s">
        <v>410</v>
      </c>
      <c r="E24" s="142" t="str">
        <f t="shared" si="1"/>
        <v/>
      </c>
      <c r="F24" s="1" t="str">
        <f t="shared" si="0"/>
        <v/>
      </c>
      <c r="G24" s="8" t="s">
        <v>109</v>
      </c>
      <c r="H24" s="8"/>
      <c r="O24" s="21"/>
      <c r="S24" s="1"/>
      <c r="T24" s="1"/>
      <c r="AB24" s="24" t="s">
        <v>2</v>
      </c>
    </row>
    <row r="25" spans="1:28" ht="25.5" x14ac:dyDescent="0.2">
      <c r="A25" s="13" t="s">
        <v>303</v>
      </c>
      <c r="B25" s="85" t="s">
        <v>161</v>
      </c>
      <c r="C25" s="69" t="s">
        <v>46</v>
      </c>
      <c r="D25" s="139" t="s">
        <v>46</v>
      </c>
      <c r="E25" s="142" t="str">
        <f t="shared" si="1"/>
        <v/>
      </c>
      <c r="F25" s="1" t="str">
        <f t="shared" si="0"/>
        <v>Reportes emitidos que evidencien la integración de los procesos</v>
      </c>
      <c r="G25" s="8"/>
      <c r="H25" s="8"/>
      <c r="O25" s="21"/>
      <c r="S25" s="1"/>
      <c r="T25" s="1"/>
      <c r="AB25" s="24" t="s">
        <v>3</v>
      </c>
    </row>
    <row r="26" spans="1:28" x14ac:dyDescent="0.2">
      <c r="A26" s="13"/>
      <c r="B26" s="25"/>
      <c r="C26" s="23"/>
      <c r="D26" s="23"/>
      <c r="E26" s="23" t="str">
        <f t="shared" si="1"/>
        <v/>
      </c>
      <c r="F26" s="1"/>
      <c r="G26" s="25"/>
      <c r="H26" s="25"/>
      <c r="I26" s="26"/>
      <c r="J26" s="26"/>
      <c r="K26" s="26"/>
      <c r="L26" s="26"/>
      <c r="M26" s="26"/>
      <c r="N26" s="26"/>
      <c r="O26" s="17"/>
      <c r="P26" s="18"/>
      <c r="Q26" s="18"/>
      <c r="R26" s="18"/>
      <c r="S26" s="18"/>
      <c r="T26" s="18"/>
      <c r="U26" s="19"/>
      <c r="V26" s="19"/>
      <c r="W26" s="19"/>
      <c r="X26" s="19"/>
      <c r="Y26" s="27"/>
      <c r="Z26" s="27"/>
      <c r="AA26" s="27"/>
      <c r="AB26" s="1"/>
    </row>
    <row r="27" spans="1:28" ht="63.75" x14ac:dyDescent="0.2">
      <c r="A27" s="87">
        <v>2</v>
      </c>
      <c r="B27" s="20" t="s">
        <v>47</v>
      </c>
      <c r="C27" s="69" t="s">
        <v>103</v>
      </c>
      <c r="D27" s="139" t="s">
        <v>103</v>
      </c>
      <c r="E27" s="142" t="str">
        <f t="shared" si="1"/>
        <v/>
      </c>
      <c r="F27" s="1"/>
      <c r="G27" s="8" t="s">
        <v>110</v>
      </c>
      <c r="H27" s="8"/>
      <c r="O27" s="17"/>
      <c r="P27" s="18"/>
      <c r="Q27" s="18"/>
      <c r="R27" s="18"/>
      <c r="S27" s="18"/>
      <c r="T27" s="18"/>
      <c r="U27" s="19"/>
      <c r="V27" s="19"/>
      <c r="W27" s="19"/>
      <c r="X27" s="19"/>
      <c r="Y27" s="27"/>
      <c r="Z27" s="27"/>
      <c r="AB27" s="1"/>
    </row>
    <row r="28" spans="1:28" ht="25.5" x14ac:dyDescent="0.2">
      <c r="A28" s="30" t="s">
        <v>304</v>
      </c>
      <c r="B28" s="29" t="s">
        <v>162</v>
      </c>
      <c r="C28" s="69" t="s">
        <v>46</v>
      </c>
      <c r="D28" s="139" t="s">
        <v>46</v>
      </c>
      <c r="E28" s="142" t="str">
        <f t="shared" si="1"/>
        <v/>
      </c>
      <c r="F28" s="1" t="str">
        <f t="shared" ref="F28:F40" si="2">IF(D28="SI",AB28,"")</f>
        <v>Resolución o acuerdo y notas a los estados financieros la declaración del marco contable utilizado</v>
      </c>
      <c r="G28" s="8" t="s">
        <v>509</v>
      </c>
      <c r="H28" s="8"/>
      <c r="Y28" s="27"/>
      <c r="Z28" s="27"/>
      <c r="AB28" s="24" t="s">
        <v>249</v>
      </c>
    </row>
    <row r="29" spans="1:28" ht="25.5" x14ac:dyDescent="0.2">
      <c r="A29" s="13" t="s">
        <v>305</v>
      </c>
      <c r="B29" s="29" t="s">
        <v>163</v>
      </c>
      <c r="C29" s="69" t="s">
        <v>156</v>
      </c>
      <c r="D29" s="139" t="s">
        <v>410</v>
      </c>
      <c r="E29" s="142" t="str">
        <f t="shared" si="1"/>
        <v>Diferencia</v>
      </c>
      <c r="F29" s="1" t="str">
        <f t="shared" si="2"/>
        <v/>
      </c>
      <c r="G29" s="8" t="s">
        <v>111</v>
      </c>
      <c r="H29" s="8"/>
      <c r="Y29" s="27"/>
      <c r="Z29" s="27"/>
      <c r="AB29" s="24" t="s">
        <v>250</v>
      </c>
    </row>
    <row r="30" spans="1:28" ht="25.5" x14ac:dyDescent="0.2">
      <c r="A30" s="30" t="s">
        <v>306</v>
      </c>
      <c r="B30" s="29" t="s">
        <v>164</v>
      </c>
      <c r="C30" s="69" t="s">
        <v>156</v>
      </c>
      <c r="D30" s="139" t="s">
        <v>410</v>
      </c>
      <c r="E30" s="142" t="str">
        <f t="shared" si="1"/>
        <v>Diferencia</v>
      </c>
      <c r="F30" s="1" t="str">
        <f t="shared" si="2"/>
        <v/>
      </c>
      <c r="G30" s="8" t="s">
        <v>111</v>
      </c>
      <c r="H30" s="8"/>
      <c r="Y30" s="27"/>
      <c r="Z30" s="27"/>
      <c r="AB30" s="24" t="s">
        <v>251</v>
      </c>
    </row>
    <row r="31" spans="1:28" ht="25.5" x14ac:dyDescent="0.2">
      <c r="A31" s="13" t="s">
        <v>307</v>
      </c>
      <c r="B31" s="29" t="s">
        <v>165</v>
      </c>
      <c r="C31" s="69" t="s">
        <v>46</v>
      </c>
      <c r="D31" s="139" t="s">
        <v>46</v>
      </c>
      <c r="E31" s="142" t="str">
        <f t="shared" si="1"/>
        <v/>
      </c>
      <c r="F31" s="1" t="str">
        <f t="shared" si="2"/>
        <v>Manual (del usuario) del sistema y documento de aprobación de los estados financieros por el máximo órgano y estados financieros</v>
      </c>
      <c r="G31" s="8" t="s">
        <v>510</v>
      </c>
      <c r="H31" s="8"/>
      <c r="AB31" s="24" t="s">
        <v>252</v>
      </c>
    </row>
    <row r="32" spans="1:28" ht="102" x14ac:dyDescent="0.2">
      <c r="A32" s="30" t="s">
        <v>308</v>
      </c>
      <c r="B32" s="29" t="s">
        <v>166</v>
      </c>
      <c r="C32" s="69" t="s">
        <v>46</v>
      </c>
      <c r="D32" s="139" t="s">
        <v>46</v>
      </c>
      <c r="E32" s="142" t="str">
        <f t="shared" si="1"/>
        <v/>
      </c>
      <c r="F32" s="1" t="str">
        <f t="shared" si="2"/>
        <v>Plan contable que permita identificar los puntos señalados</v>
      </c>
      <c r="G32" s="8" t="s">
        <v>511</v>
      </c>
      <c r="H32" s="8"/>
      <c r="AB32" s="24" t="s">
        <v>253</v>
      </c>
    </row>
    <row r="33" spans="1:35" ht="25.5" x14ac:dyDescent="0.2">
      <c r="A33" s="13" t="s">
        <v>309</v>
      </c>
      <c r="B33" s="29" t="s">
        <v>167</v>
      </c>
      <c r="C33" s="69" t="s">
        <v>410</v>
      </c>
      <c r="D33" s="139" t="s">
        <v>410</v>
      </c>
      <c r="E33" s="142" t="str">
        <f t="shared" si="1"/>
        <v/>
      </c>
      <c r="F33" s="1" t="str">
        <f t="shared" si="2"/>
        <v/>
      </c>
      <c r="G33" s="8"/>
      <c r="H33" s="8"/>
      <c r="AB33" s="24" t="s">
        <v>254</v>
      </c>
    </row>
    <row r="34" spans="1:35" ht="38.25" x14ac:dyDescent="0.2">
      <c r="A34" s="30" t="s">
        <v>310</v>
      </c>
      <c r="B34" s="29" t="s">
        <v>168</v>
      </c>
      <c r="C34" s="69" t="s">
        <v>46</v>
      </c>
      <c r="D34" s="139" t="s">
        <v>46</v>
      </c>
      <c r="E34" s="142" t="str">
        <f t="shared" si="1"/>
        <v/>
      </c>
      <c r="F34" s="1" t="str">
        <f t="shared" si="2"/>
        <v>Libros de contabilidad o autorización para el uso de los registros electrónicos correspondientes y sus anotaciones.</v>
      </c>
      <c r="G34" s="8" t="s">
        <v>512</v>
      </c>
      <c r="H34" s="8"/>
      <c r="AB34" s="24" t="s">
        <v>255</v>
      </c>
    </row>
    <row r="35" spans="1:35" x14ac:dyDescent="0.2">
      <c r="A35" s="13" t="s">
        <v>311</v>
      </c>
      <c r="B35" s="29" t="s">
        <v>169</v>
      </c>
      <c r="C35" s="69" t="s">
        <v>46</v>
      </c>
      <c r="D35" s="139" t="s">
        <v>46</v>
      </c>
      <c r="E35" s="142" t="str">
        <f t="shared" si="1"/>
        <v/>
      </c>
      <c r="F35" s="1" t="str">
        <f t="shared" si="2"/>
        <v>Estado financiero del último mes</v>
      </c>
      <c r="G35" s="8" t="s">
        <v>513</v>
      </c>
      <c r="H35" s="8"/>
      <c r="AB35" s="24" t="s">
        <v>256</v>
      </c>
    </row>
    <row r="36" spans="1:35" ht="25.5" x14ac:dyDescent="0.2">
      <c r="A36" s="30" t="s">
        <v>312</v>
      </c>
      <c r="B36" s="29" t="s">
        <v>173</v>
      </c>
      <c r="C36" s="69" t="s">
        <v>46</v>
      </c>
      <c r="D36" s="139" t="s">
        <v>46</v>
      </c>
      <c r="E36" s="142" t="str">
        <f t="shared" si="1"/>
        <v/>
      </c>
      <c r="F36" s="1" t="str">
        <f t="shared" si="2"/>
        <v>Resolución, acuerdo o acta respectiva</v>
      </c>
      <c r="G36" s="8" t="s">
        <v>514</v>
      </c>
      <c r="H36" s="8"/>
      <c r="AB36" s="24" t="s">
        <v>257</v>
      </c>
    </row>
    <row r="37" spans="1:35" ht="25.5" x14ac:dyDescent="0.2">
      <c r="A37" s="13" t="s">
        <v>313</v>
      </c>
      <c r="B37" s="18" t="s">
        <v>174</v>
      </c>
      <c r="C37" s="69" t="s">
        <v>410</v>
      </c>
      <c r="D37" s="139" t="s">
        <v>410</v>
      </c>
      <c r="E37" s="142" t="str">
        <f t="shared" si="1"/>
        <v/>
      </c>
      <c r="F37" s="1" t="str">
        <f t="shared" si="2"/>
        <v/>
      </c>
      <c r="G37" s="8"/>
      <c r="H37" s="8"/>
      <c r="I37" s="8"/>
      <c r="J37" s="8"/>
      <c r="K37" s="8"/>
      <c r="L37" s="8"/>
      <c r="M37" s="8"/>
      <c r="AB37" s="24" t="s">
        <v>258</v>
      </c>
    </row>
    <row r="38" spans="1:35" ht="25.5" x14ac:dyDescent="0.2">
      <c r="A38" s="30" t="s">
        <v>314</v>
      </c>
      <c r="B38" s="31" t="s">
        <v>175</v>
      </c>
      <c r="C38" s="69" t="s">
        <v>410</v>
      </c>
      <c r="D38" s="139" t="s">
        <v>410</v>
      </c>
      <c r="E38" s="142" t="str">
        <f t="shared" si="1"/>
        <v/>
      </c>
      <c r="F38" s="1" t="str">
        <f t="shared" si="2"/>
        <v/>
      </c>
      <c r="G38" s="8"/>
      <c r="H38" s="8"/>
      <c r="I38" s="8"/>
      <c r="J38" s="8"/>
      <c r="K38" s="8"/>
      <c r="L38" s="8"/>
      <c r="M38" s="8"/>
      <c r="AB38" s="24" t="s">
        <v>2</v>
      </c>
    </row>
    <row r="39" spans="1:35" ht="25.5" x14ac:dyDescent="0.2">
      <c r="A39" s="13" t="s">
        <v>315</v>
      </c>
      <c r="B39" s="31" t="s">
        <v>176</v>
      </c>
      <c r="C39" s="69" t="s">
        <v>410</v>
      </c>
      <c r="D39" s="139" t="s">
        <v>410</v>
      </c>
      <c r="E39" s="142" t="str">
        <f t="shared" si="1"/>
        <v/>
      </c>
      <c r="F39" s="1" t="str">
        <f t="shared" si="2"/>
        <v/>
      </c>
      <c r="G39" s="33"/>
      <c r="H39" s="8"/>
      <c r="I39" s="8"/>
      <c r="J39" s="8"/>
      <c r="K39" s="8"/>
      <c r="L39" s="8"/>
      <c r="M39" s="8"/>
      <c r="AB39" s="24" t="s">
        <v>259</v>
      </c>
    </row>
    <row r="40" spans="1:35" ht="38.25" x14ac:dyDescent="0.2">
      <c r="A40" s="30" t="s">
        <v>316</v>
      </c>
      <c r="B40" s="31" t="s">
        <v>177</v>
      </c>
      <c r="C40" s="69" t="s">
        <v>46</v>
      </c>
      <c r="D40" s="139" t="s">
        <v>46</v>
      </c>
      <c r="E40" s="142" t="str">
        <f t="shared" si="1"/>
        <v/>
      </c>
      <c r="F40" s="1" t="str">
        <f t="shared" si="2"/>
        <v>Acta, acuerdo, resolución o minuta con indicación de la fecha en la que el análisis más reciente fue conocido por el jerarca.</v>
      </c>
      <c r="G40" s="8" t="s">
        <v>515</v>
      </c>
      <c r="H40" s="8"/>
      <c r="I40" s="8"/>
      <c r="J40" s="8"/>
      <c r="K40" s="8"/>
      <c r="L40" s="8"/>
      <c r="M40" s="8"/>
      <c r="AB40" s="24" t="s">
        <v>260</v>
      </c>
    </row>
    <row r="41" spans="1:35" x14ac:dyDescent="0.2">
      <c r="A41" s="13"/>
      <c r="B41" s="8"/>
      <c r="C41" s="23"/>
      <c r="D41" s="23"/>
      <c r="E41" s="23" t="str">
        <f t="shared" si="1"/>
        <v/>
      </c>
      <c r="F41" s="1"/>
      <c r="G41" s="8"/>
      <c r="H41" s="8"/>
      <c r="AB41" s="24"/>
    </row>
    <row r="42" spans="1:35" x14ac:dyDescent="0.2">
      <c r="A42" s="87">
        <v>3</v>
      </c>
      <c r="B42" s="20" t="s">
        <v>75</v>
      </c>
      <c r="C42" s="69"/>
      <c r="D42" s="139"/>
      <c r="E42" s="142" t="str">
        <f t="shared" si="1"/>
        <v/>
      </c>
      <c r="F42" s="1"/>
      <c r="G42" s="8"/>
      <c r="H42" s="8"/>
      <c r="AB42" s="1"/>
    </row>
    <row r="43" spans="1:35" ht="153" x14ac:dyDescent="0.2">
      <c r="A43" s="13" t="s">
        <v>317</v>
      </c>
      <c r="B43" s="32" t="s">
        <v>178</v>
      </c>
      <c r="C43" s="69" t="s">
        <v>410</v>
      </c>
      <c r="D43" s="139" t="s">
        <v>410</v>
      </c>
      <c r="E43" s="142" t="str">
        <f t="shared" si="1"/>
        <v/>
      </c>
      <c r="F43" s="1" t="str">
        <f t="shared" ref="F43:F59" si="3">IF(D43="SI",AB43,"")</f>
        <v/>
      </c>
      <c r="G43" s="8" t="s">
        <v>112</v>
      </c>
      <c r="H43" s="8"/>
      <c r="AB43" s="24" t="s">
        <v>261</v>
      </c>
      <c r="AH43" s="2"/>
      <c r="AI43" s="2"/>
    </row>
    <row r="44" spans="1:35" ht="140.25" x14ac:dyDescent="0.2">
      <c r="A44" s="13" t="s">
        <v>318</v>
      </c>
      <c r="B44" s="32" t="s">
        <v>424</v>
      </c>
      <c r="C44" s="69" t="s">
        <v>46</v>
      </c>
      <c r="D44" s="139" t="s">
        <v>410</v>
      </c>
      <c r="E44" s="142" t="str">
        <f t="shared" si="1"/>
        <v>Diferencia</v>
      </c>
      <c r="F44" s="1" t="str">
        <f t="shared" si="3"/>
        <v/>
      </c>
      <c r="G44" s="8" t="s">
        <v>113</v>
      </c>
      <c r="H44" s="8"/>
      <c r="AB44" s="24" t="s">
        <v>409</v>
      </c>
      <c r="AH44" s="2"/>
      <c r="AI44" s="2"/>
    </row>
    <row r="45" spans="1:35" ht="38.25" x14ac:dyDescent="0.2">
      <c r="A45" s="13" t="s">
        <v>319</v>
      </c>
      <c r="B45" s="32" t="s">
        <v>425</v>
      </c>
      <c r="C45" s="69" t="s">
        <v>410</v>
      </c>
      <c r="D45" s="139" t="s">
        <v>506</v>
      </c>
      <c r="E45" s="142" t="str">
        <f t="shared" si="1"/>
        <v>Diferencia</v>
      </c>
      <c r="F45" s="1" t="s">
        <v>516</v>
      </c>
      <c r="G45" s="8"/>
      <c r="H45" s="8"/>
      <c r="AB45" s="24" t="s">
        <v>262</v>
      </c>
      <c r="AH45" s="2"/>
      <c r="AI45" s="2"/>
    </row>
    <row r="46" spans="1:35" ht="51" x14ac:dyDescent="0.2">
      <c r="A46" s="13" t="s">
        <v>320</v>
      </c>
      <c r="B46" s="32" t="s">
        <v>70</v>
      </c>
      <c r="C46" s="137" t="s">
        <v>46</v>
      </c>
      <c r="D46" s="140" t="s">
        <v>46</v>
      </c>
      <c r="E46" s="142" t="str">
        <f t="shared" si="1"/>
        <v/>
      </c>
      <c r="F46" s="1" t="str">
        <f t="shared" si="3"/>
        <v>Documentación de los componentes</v>
      </c>
      <c r="G46" s="8"/>
      <c r="H46" s="8"/>
      <c r="AB46" s="24" t="s">
        <v>263</v>
      </c>
      <c r="AH46" s="2"/>
      <c r="AI46" s="2"/>
    </row>
    <row r="47" spans="1:35" ht="25.5" x14ac:dyDescent="0.2">
      <c r="A47" s="13" t="s">
        <v>321</v>
      </c>
      <c r="B47" s="32" t="s">
        <v>427</v>
      </c>
      <c r="C47" s="69" t="s">
        <v>410</v>
      </c>
      <c r="D47" s="139" t="s">
        <v>410</v>
      </c>
      <c r="E47" s="142" t="str">
        <f t="shared" si="1"/>
        <v/>
      </c>
      <c r="F47" s="1" t="str">
        <f t="shared" si="3"/>
        <v/>
      </c>
      <c r="G47" s="33"/>
      <c r="H47" s="8"/>
      <c r="AB47" s="24" t="s">
        <v>264</v>
      </c>
      <c r="AH47" s="2"/>
      <c r="AI47" s="2"/>
    </row>
    <row r="48" spans="1:35" ht="38.25" x14ac:dyDescent="0.2">
      <c r="A48" s="13" t="s">
        <v>322</v>
      </c>
      <c r="B48" s="32" t="s">
        <v>428</v>
      </c>
      <c r="C48" s="69" t="s">
        <v>410</v>
      </c>
      <c r="D48" s="139" t="s">
        <v>410</v>
      </c>
      <c r="E48" s="142" t="str">
        <f t="shared" si="1"/>
        <v/>
      </c>
      <c r="F48" s="1" t="str">
        <f t="shared" si="3"/>
        <v/>
      </c>
      <c r="G48" s="33"/>
      <c r="H48" s="33"/>
      <c r="AB48" s="24" t="s">
        <v>85</v>
      </c>
      <c r="AH48" s="2"/>
      <c r="AI48" s="2"/>
    </row>
    <row r="49" spans="1:35" ht="25.5" x14ac:dyDescent="0.2">
      <c r="A49" s="13" t="s">
        <v>323</v>
      </c>
      <c r="B49" s="31" t="s">
        <v>429</v>
      </c>
      <c r="C49" s="69" t="s">
        <v>46</v>
      </c>
      <c r="D49" s="139" t="s">
        <v>46</v>
      </c>
      <c r="E49" s="142" t="str">
        <f t="shared" si="1"/>
        <v/>
      </c>
      <c r="F49" s="1" t="str">
        <f t="shared" si="3"/>
        <v>Normativa interna sobre cauciones</v>
      </c>
      <c r="G49" s="8"/>
      <c r="H49" s="8"/>
      <c r="I49" s="8"/>
      <c r="J49" s="8"/>
      <c r="K49" s="8"/>
      <c r="L49" s="8"/>
      <c r="M49" s="8"/>
      <c r="AB49" s="24" t="s">
        <v>86</v>
      </c>
    </row>
    <row r="50" spans="1:35" ht="38.25" x14ac:dyDescent="0.2">
      <c r="A50" s="13" t="s">
        <v>324</v>
      </c>
      <c r="B50" s="31" t="s">
        <v>265</v>
      </c>
      <c r="C50" s="69" t="s">
        <v>156</v>
      </c>
      <c r="D50" s="139" t="s">
        <v>410</v>
      </c>
      <c r="E50" s="142" t="str">
        <f t="shared" si="1"/>
        <v>Diferencia</v>
      </c>
      <c r="F50" s="1" t="str">
        <f t="shared" si="3"/>
        <v/>
      </c>
      <c r="G50" s="8"/>
      <c r="H50" s="8"/>
      <c r="I50" s="8"/>
      <c r="J50" s="8"/>
      <c r="K50" s="8"/>
      <c r="L50" s="8"/>
      <c r="M50" s="8"/>
      <c r="AB50" s="24" t="s">
        <v>87</v>
      </c>
    </row>
    <row r="51" spans="1:35" ht="63.75" x14ac:dyDescent="0.2">
      <c r="A51" s="13" t="s">
        <v>325</v>
      </c>
      <c r="B51" s="32" t="s">
        <v>66</v>
      </c>
      <c r="C51" s="69" t="s">
        <v>46</v>
      </c>
      <c r="D51" s="139" t="s">
        <v>46</v>
      </c>
      <c r="E51" s="142" t="str">
        <f t="shared" si="1"/>
        <v/>
      </c>
      <c r="F51" s="1" t="str">
        <f t="shared" si="3"/>
        <v>Documentación que comprueba la comunicación a la máxima autoridad</v>
      </c>
      <c r="G51" s="8"/>
      <c r="H51" s="8"/>
      <c r="AB51" s="24" t="s">
        <v>88</v>
      </c>
      <c r="AH51" s="2"/>
      <c r="AI51" s="2"/>
    </row>
    <row r="52" spans="1:35" ht="25.5" x14ac:dyDescent="0.2">
      <c r="A52" s="13" t="s">
        <v>326</v>
      </c>
      <c r="B52" s="32" t="s">
        <v>433</v>
      </c>
      <c r="C52" s="69" t="s">
        <v>410</v>
      </c>
      <c r="D52" s="139" t="s">
        <v>410</v>
      </c>
      <c r="E52" s="142" t="str">
        <f t="shared" si="1"/>
        <v/>
      </c>
      <c r="F52" s="1" t="str">
        <f t="shared" si="3"/>
        <v/>
      </c>
      <c r="G52" s="8"/>
      <c r="H52" s="8"/>
      <c r="AB52" s="24" t="s">
        <v>89</v>
      </c>
      <c r="AH52" s="2"/>
      <c r="AI52" s="2"/>
    </row>
    <row r="53" spans="1:35" ht="25.5" x14ac:dyDescent="0.2">
      <c r="A53" s="13" t="s">
        <v>327</v>
      </c>
      <c r="B53" s="32" t="s">
        <v>434</v>
      </c>
      <c r="C53" s="69" t="s">
        <v>410</v>
      </c>
      <c r="D53" s="139" t="s">
        <v>410</v>
      </c>
      <c r="E53" s="142" t="str">
        <f t="shared" si="1"/>
        <v/>
      </c>
      <c r="F53" s="1" t="str">
        <f t="shared" si="3"/>
        <v/>
      </c>
      <c r="G53" s="8"/>
      <c r="H53" s="8"/>
      <c r="AB53" s="24" t="s">
        <v>90</v>
      </c>
      <c r="AH53" s="2"/>
      <c r="AI53" s="2"/>
    </row>
    <row r="54" spans="1:35" ht="38.25" x14ac:dyDescent="0.2">
      <c r="A54" s="13" t="s">
        <v>328</v>
      </c>
      <c r="B54" s="34" t="s">
        <v>435</v>
      </c>
      <c r="C54" s="69" t="s">
        <v>46</v>
      </c>
      <c r="D54" s="139" t="s">
        <v>46</v>
      </c>
      <c r="E54" s="142" t="str">
        <f t="shared" si="1"/>
        <v/>
      </c>
      <c r="F54" s="1" t="str">
        <f t="shared" si="3"/>
        <v>Manual actualizado</v>
      </c>
      <c r="G54" s="8" t="s">
        <v>114</v>
      </c>
      <c r="H54" s="8"/>
      <c r="I54" s="8"/>
      <c r="J54" s="8"/>
      <c r="K54" s="8"/>
      <c r="L54" s="8"/>
      <c r="M54" s="8"/>
      <c r="AB54" s="24" t="s">
        <v>91</v>
      </c>
    </row>
    <row r="55" spans="1:35" ht="38.25" x14ac:dyDescent="0.2">
      <c r="A55" s="13" t="s">
        <v>329</v>
      </c>
      <c r="B55" s="32" t="s">
        <v>436</v>
      </c>
      <c r="C55" s="69" t="s">
        <v>46</v>
      </c>
      <c r="D55" s="139" t="s">
        <v>410</v>
      </c>
      <c r="E55" s="142" t="str">
        <f t="shared" si="1"/>
        <v>Diferencia</v>
      </c>
      <c r="F55" s="1" t="str">
        <f t="shared" si="3"/>
        <v/>
      </c>
      <c r="G55" s="8"/>
      <c r="H55" s="8"/>
      <c r="AB55" s="24" t="s">
        <v>85</v>
      </c>
      <c r="AH55" s="2"/>
      <c r="AI55" s="2"/>
    </row>
    <row r="56" spans="1:35" ht="25.5" x14ac:dyDescent="0.2">
      <c r="A56" s="13" t="s">
        <v>330</v>
      </c>
      <c r="B56" s="32" t="s">
        <v>454</v>
      </c>
      <c r="C56" s="69" t="s">
        <v>410</v>
      </c>
      <c r="D56" s="139" t="s">
        <v>410</v>
      </c>
      <c r="E56" s="142" t="str">
        <f t="shared" si="1"/>
        <v/>
      </c>
      <c r="F56" s="1" t="str">
        <f t="shared" si="3"/>
        <v/>
      </c>
      <c r="G56" s="8" t="s">
        <v>115</v>
      </c>
      <c r="H56" s="8"/>
      <c r="AB56" s="24" t="s">
        <v>455</v>
      </c>
      <c r="AH56" s="2"/>
      <c r="AI56" s="2"/>
    </row>
    <row r="57" spans="1:35" ht="63.75" x14ac:dyDescent="0.2">
      <c r="A57" s="13" t="s">
        <v>331</v>
      </c>
      <c r="B57" s="32" t="s">
        <v>180</v>
      </c>
      <c r="C57" s="69" t="s">
        <v>410</v>
      </c>
      <c r="D57" s="139" t="s">
        <v>410</v>
      </c>
      <c r="E57" s="142" t="str">
        <f t="shared" si="1"/>
        <v/>
      </c>
      <c r="F57" s="1" t="str">
        <f t="shared" si="3"/>
        <v/>
      </c>
      <c r="G57" s="8" t="s">
        <v>115</v>
      </c>
      <c r="H57" s="8"/>
      <c r="AB57" s="24" t="s">
        <v>408</v>
      </c>
      <c r="AH57" s="2"/>
      <c r="AI57" s="2"/>
    </row>
    <row r="58" spans="1:35" ht="38.25" x14ac:dyDescent="0.2">
      <c r="A58" s="13" t="s">
        <v>453</v>
      </c>
      <c r="B58" s="32" t="s">
        <v>437</v>
      </c>
      <c r="C58" s="69" t="s">
        <v>410</v>
      </c>
      <c r="D58" s="139" t="s">
        <v>410</v>
      </c>
      <c r="E58" s="142" t="str">
        <f t="shared" si="1"/>
        <v/>
      </c>
      <c r="F58" s="1" t="str">
        <f t="shared" si="3"/>
        <v/>
      </c>
      <c r="G58" s="8"/>
      <c r="H58" s="8"/>
      <c r="AB58" s="24" t="s">
        <v>92</v>
      </c>
      <c r="AH58" s="2"/>
      <c r="AI58" s="2"/>
    </row>
    <row r="59" spans="1:35" ht="89.25" x14ac:dyDescent="0.2">
      <c r="A59" s="13" t="s">
        <v>179</v>
      </c>
      <c r="B59" s="32" t="s">
        <v>456</v>
      </c>
      <c r="C59" s="69" t="s">
        <v>410</v>
      </c>
      <c r="D59" s="139" t="s">
        <v>410</v>
      </c>
      <c r="E59" s="142" t="str">
        <f t="shared" si="1"/>
        <v/>
      </c>
      <c r="F59" s="1" t="str">
        <f t="shared" si="3"/>
        <v/>
      </c>
      <c r="G59" s="8" t="s">
        <v>116</v>
      </c>
      <c r="H59" s="8"/>
      <c r="I59" s="8"/>
      <c r="J59" s="8"/>
      <c r="K59" s="8"/>
      <c r="L59" s="8"/>
      <c r="M59" s="8"/>
      <c r="AB59" s="24" t="s">
        <v>92</v>
      </c>
    </row>
    <row r="60" spans="1:35" x14ac:dyDescent="0.2">
      <c r="A60" s="13"/>
      <c r="B60" s="25"/>
      <c r="C60" s="23"/>
      <c r="D60" s="23"/>
      <c r="E60" s="23" t="str">
        <f t="shared" si="1"/>
        <v/>
      </c>
      <c r="F60" s="1"/>
      <c r="G60" s="8"/>
      <c r="H60" s="8"/>
      <c r="AB60" s="1"/>
    </row>
    <row r="61" spans="1:35" ht="76.5" x14ac:dyDescent="0.2">
      <c r="A61" s="87">
        <v>4</v>
      </c>
      <c r="B61" s="20" t="s">
        <v>414</v>
      </c>
      <c r="C61" s="69" t="s">
        <v>104</v>
      </c>
      <c r="D61" s="139" t="s">
        <v>104</v>
      </c>
      <c r="E61" s="142" t="str">
        <f t="shared" si="1"/>
        <v/>
      </c>
      <c r="F61" s="1"/>
      <c r="G61" s="8"/>
      <c r="H61" s="8"/>
      <c r="AB61" s="1"/>
    </row>
    <row r="62" spans="1:35" ht="25.5" x14ac:dyDescent="0.2">
      <c r="A62" s="13" t="s">
        <v>332</v>
      </c>
      <c r="B62" s="32" t="s">
        <v>439</v>
      </c>
      <c r="C62" s="69" t="s">
        <v>46</v>
      </c>
      <c r="D62" s="139" t="s">
        <v>46</v>
      </c>
      <c r="E62" s="142" t="str">
        <f t="shared" si="1"/>
        <v/>
      </c>
      <c r="F62" s="1" t="str">
        <f t="shared" ref="F62:F76" si="4">IF(D62="SI",AB62,"")</f>
        <v>Reglamento orgánico o similar, con indicación de lo requerido</v>
      </c>
      <c r="G62" s="8"/>
      <c r="H62" s="8"/>
      <c r="AB62" s="24" t="s">
        <v>93</v>
      </c>
    </row>
    <row r="63" spans="1:35" ht="76.5" x14ac:dyDescent="0.2">
      <c r="A63" s="13" t="s">
        <v>333</v>
      </c>
      <c r="B63" s="32" t="s">
        <v>23</v>
      </c>
      <c r="C63" s="69" t="s">
        <v>46</v>
      </c>
      <c r="D63" s="139" t="s">
        <v>46</v>
      </c>
      <c r="E63" s="142" t="str">
        <f t="shared" si="1"/>
        <v/>
      </c>
      <c r="F63" s="1" t="str">
        <f t="shared" si="4"/>
        <v>Normativa interna con indicación de lo requerido</v>
      </c>
      <c r="G63" s="33"/>
      <c r="H63" s="8"/>
      <c r="AB63" s="24" t="s">
        <v>94</v>
      </c>
    </row>
    <row r="64" spans="1:35" ht="38.25" x14ac:dyDescent="0.2">
      <c r="A64" s="13" t="s">
        <v>334</v>
      </c>
      <c r="B64" s="35" t="s">
        <v>24</v>
      </c>
      <c r="C64" s="69" t="s">
        <v>46</v>
      </c>
      <c r="D64" s="139" t="s">
        <v>46</v>
      </c>
      <c r="E64" s="142" t="str">
        <f t="shared" si="1"/>
        <v/>
      </c>
      <c r="F64" s="1" t="str">
        <f t="shared" si="4"/>
        <v>Normativa interna con indicación de lo requerido</v>
      </c>
      <c r="G64" s="33"/>
      <c r="H64" s="33"/>
      <c r="AB64" s="24" t="s">
        <v>94</v>
      </c>
    </row>
    <row r="65" spans="1:28" ht="25.5" x14ac:dyDescent="0.2">
      <c r="A65" s="13" t="s">
        <v>335</v>
      </c>
      <c r="B65" s="35" t="s">
        <v>415</v>
      </c>
      <c r="C65" s="69" t="s">
        <v>46</v>
      </c>
      <c r="D65" s="139" t="s">
        <v>46</v>
      </c>
      <c r="E65" s="142" t="str">
        <f t="shared" si="1"/>
        <v/>
      </c>
      <c r="F65" s="1" t="str">
        <f t="shared" si="4"/>
        <v>Documentación oficializada de la definición de plazos</v>
      </c>
      <c r="G65" s="33"/>
      <c r="H65" s="33"/>
      <c r="AB65" s="24" t="s">
        <v>95</v>
      </c>
    </row>
    <row r="66" spans="1:28" ht="38.25" x14ac:dyDescent="0.2">
      <c r="A66" s="13" t="s">
        <v>336</v>
      </c>
      <c r="B66" s="35" t="s">
        <v>416</v>
      </c>
      <c r="C66" s="69" t="s">
        <v>156</v>
      </c>
      <c r="D66" s="139" t="s">
        <v>156</v>
      </c>
      <c r="E66" s="142" t="str">
        <f t="shared" si="1"/>
        <v/>
      </c>
      <c r="F66" s="1" t="str">
        <f t="shared" si="4"/>
        <v/>
      </c>
      <c r="G66" s="33" t="s">
        <v>117</v>
      </c>
      <c r="H66" s="33"/>
      <c r="AB66" s="24" t="s">
        <v>96</v>
      </c>
    </row>
    <row r="67" spans="1:28" ht="38.25" x14ac:dyDescent="0.2">
      <c r="A67" s="13" t="s">
        <v>337</v>
      </c>
      <c r="B67" s="35" t="s">
        <v>25</v>
      </c>
      <c r="C67" s="69" t="s">
        <v>156</v>
      </c>
      <c r="D67" s="139" t="s">
        <v>156</v>
      </c>
      <c r="E67" s="142" t="str">
        <f t="shared" si="1"/>
        <v/>
      </c>
      <c r="F67" s="1" t="str">
        <f t="shared" si="4"/>
        <v/>
      </c>
      <c r="G67" s="33" t="s">
        <v>117</v>
      </c>
      <c r="H67" s="33"/>
      <c r="AB67" s="24" t="s">
        <v>97</v>
      </c>
    </row>
    <row r="68" spans="1:28" ht="51" x14ac:dyDescent="0.2">
      <c r="A68" s="13" t="s">
        <v>338</v>
      </c>
      <c r="B68" s="35" t="s">
        <v>26</v>
      </c>
      <c r="C68" s="69" t="s">
        <v>46</v>
      </c>
      <c r="D68" s="139" t="s">
        <v>46</v>
      </c>
      <c r="E68" s="142" t="str">
        <f t="shared" si="1"/>
        <v/>
      </c>
      <c r="F68" s="1" t="str">
        <f t="shared" si="4"/>
        <v>Plan o programa de adquisiciones</v>
      </c>
      <c r="G68" s="33"/>
      <c r="H68" s="33"/>
      <c r="AB68" s="24" t="s">
        <v>98</v>
      </c>
    </row>
    <row r="69" spans="1:28" ht="25.5" x14ac:dyDescent="0.2">
      <c r="A69" s="13" t="s">
        <v>339</v>
      </c>
      <c r="B69" s="35" t="s">
        <v>27</v>
      </c>
      <c r="C69" s="69" t="s">
        <v>410</v>
      </c>
      <c r="D69" s="139" t="s">
        <v>46</v>
      </c>
      <c r="E69" s="142" t="str">
        <f t="shared" si="1"/>
        <v>Diferencia</v>
      </c>
      <c r="F69" s="1" t="s">
        <v>507</v>
      </c>
      <c r="G69" s="33" t="s">
        <v>525</v>
      </c>
      <c r="H69" s="33"/>
      <c r="AB69" s="24" t="s">
        <v>92</v>
      </c>
    </row>
    <row r="70" spans="1:28" ht="51" x14ac:dyDescent="0.2">
      <c r="A70" s="13" t="s">
        <v>340</v>
      </c>
      <c r="B70" s="32" t="s">
        <v>28</v>
      </c>
      <c r="C70" s="69" t="s">
        <v>410</v>
      </c>
      <c r="D70" s="139" t="s">
        <v>410</v>
      </c>
      <c r="E70" s="142" t="str">
        <f t="shared" si="1"/>
        <v/>
      </c>
      <c r="F70" s="1" t="str">
        <f t="shared" si="4"/>
        <v/>
      </c>
      <c r="G70" s="8" t="s">
        <v>118</v>
      </c>
      <c r="H70" s="8"/>
      <c r="AB70" s="24" t="s">
        <v>99</v>
      </c>
    </row>
    <row r="71" spans="1:28" ht="38.25" x14ac:dyDescent="0.2">
      <c r="A71" s="13" t="s">
        <v>341</v>
      </c>
      <c r="B71" s="32" t="s">
        <v>29</v>
      </c>
      <c r="C71" s="69" t="s">
        <v>410</v>
      </c>
      <c r="D71" s="139" t="s">
        <v>410</v>
      </c>
      <c r="E71" s="142" t="str">
        <f t="shared" si="1"/>
        <v/>
      </c>
      <c r="F71" s="1" t="str">
        <f t="shared" si="4"/>
        <v/>
      </c>
      <c r="G71" s="8" t="s">
        <v>119</v>
      </c>
      <c r="H71" s="8"/>
      <c r="AB71" s="24" t="s">
        <v>94</v>
      </c>
    </row>
    <row r="72" spans="1:28" ht="38.25" x14ac:dyDescent="0.2">
      <c r="A72" s="13" t="s">
        <v>342</v>
      </c>
      <c r="B72" s="32" t="s">
        <v>30</v>
      </c>
      <c r="C72" s="69" t="s">
        <v>46</v>
      </c>
      <c r="D72" s="139" t="s">
        <v>46</v>
      </c>
      <c r="E72" s="142" t="str">
        <f t="shared" si="1"/>
        <v/>
      </c>
      <c r="F72" s="1" t="str">
        <f t="shared" si="4"/>
        <v>Documentación que demuestre el uso de e-compras y la accesibilidad de la información</v>
      </c>
      <c r="G72" s="8"/>
      <c r="H72" s="8"/>
      <c r="AB72" s="24" t="s">
        <v>100</v>
      </c>
    </row>
    <row r="73" spans="1:28" ht="25.5" x14ac:dyDescent="0.2">
      <c r="A73" s="13" t="s">
        <v>343</v>
      </c>
      <c r="B73" s="32" t="s">
        <v>31</v>
      </c>
      <c r="C73" s="69" t="s">
        <v>410</v>
      </c>
      <c r="D73" s="139" t="s">
        <v>410</v>
      </c>
      <c r="E73" s="142" t="str">
        <f t="shared" si="1"/>
        <v/>
      </c>
      <c r="F73" s="1" t="str">
        <f t="shared" si="4"/>
        <v/>
      </c>
      <c r="G73" s="8"/>
      <c r="H73" s="8"/>
      <c r="AB73" s="24" t="s">
        <v>101</v>
      </c>
    </row>
    <row r="74" spans="1:28" ht="25.5" x14ac:dyDescent="0.2">
      <c r="A74" s="13" t="s">
        <v>344</v>
      </c>
      <c r="B74" s="31" t="s">
        <v>32</v>
      </c>
      <c r="C74" s="69" t="s">
        <v>410</v>
      </c>
      <c r="D74" s="139" t="s">
        <v>410</v>
      </c>
      <c r="E74" s="142" t="str">
        <f t="shared" si="1"/>
        <v/>
      </c>
      <c r="F74" s="1" t="str">
        <f t="shared" si="4"/>
        <v/>
      </c>
      <c r="G74" s="8"/>
      <c r="H74" s="8"/>
      <c r="I74" s="8"/>
      <c r="J74" s="8"/>
      <c r="K74" s="8"/>
      <c r="L74" s="8"/>
      <c r="M74" s="8"/>
      <c r="AB74" s="24" t="s">
        <v>90</v>
      </c>
    </row>
    <row r="75" spans="1:28" ht="25.5" x14ac:dyDescent="0.2">
      <c r="A75" s="13" t="s">
        <v>345</v>
      </c>
      <c r="B75" s="31" t="s">
        <v>457</v>
      </c>
      <c r="C75" s="69" t="s">
        <v>410</v>
      </c>
      <c r="D75" s="139" t="s">
        <v>410</v>
      </c>
      <c r="E75" s="142" t="str">
        <f t="shared" si="1"/>
        <v/>
      </c>
      <c r="F75" s="1" t="str">
        <f t="shared" si="4"/>
        <v/>
      </c>
      <c r="G75" s="8"/>
      <c r="H75" s="8"/>
      <c r="I75" s="8"/>
      <c r="J75" s="8"/>
      <c r="K75" s="8"/>
      <c r="L75" s="8"/>
      <c r="M75" s="8"/>
      <c r="AB75" s="24" t="s">
        <v>92</v>
      </c>
    </row>
    <row r="76" spans="1:28" ht="25.5" x14ac:dyDescent="0.2">
      <c r="A76" s="13" t="s">
        <v>346</v>
      </c>
      <c r="B76" s="31" t="s">
        <v>154</v>
      </c>
      <c r="C76" s="69" t="s">
        <v>156</v>
      </c>
      <c r="D76" s="139" t="s">
        <v>156</v>
      </c>
      <c r="E76" s="142" t="str">
        <f t="shared" ref="E76:E139" si="5">IF(C76=D76,"","Diferencia")</f>
        <v/>
      </c>
      <c r="F76" s="1" t="str">
        <f t="shared" si="4"/>
        <v/>
      </c>
      <c r="G76" s="8"/>
      <c r="H76" s="8"/>
      <c r="I76" s="8"/>
      <c r="J76" s="8"/>
      <c r="K76" s="8"/>
      <c r="L76" s="8"/>
      <c r="M76" s="8"/>
      <c r="AB76" s="24" t="s">
        <v>133</v>
      </c>
    </row>
    <row r="77" spans="1:28" x14ac:dyDescent="0.2">
      <c r="A77" s="13"/>
      <c r="B77" s="8"/>
      <c r="C77" s="23"/>
      <c r="D77" s="23"/>
      <c r="E77" s="23" t="str">
        <f t="shared" si="5"/>
        <v/>
      </c>
      <c r="F77" s="1"/>
      <c r="G77" s="8"/>
      <c r="H77" s="8"/>
      <c r="AB77" s="1"/>
    </row>
    <row r="78" spans="1:28" x14ac:dyDescent="0.2">
      <c r="A78" s="87">
        <v>5</v>
      </c>
      <c r="B78" s="20" t="s">
        <v>155</v>
      </c>
      <c r="C78" s="69"/>
      <c r="D78" s="139"/>
      <c r="E78" s="142" t="str">
        <f t="shared" si="5"/>
        <v/>
      </c>
      <c r="F78" s="1"/>
      <c r="G78" s="8"/>
      <c r="H78" s="8"/>
      <c r="AB78" s="1"/>
    </row>
    <row r="79" spans="1:28" ht="25.5" x14ac:dyDescent="0.2">
      <c r="A79" s="13" t="s">
        <v>347</v>
      </c>
      <c r="B79" s="29" t="s">
        <v>458</v>
      </c>
      <c r="C79" s="69" t="s">
        <v>46</v>
      </c>
      <c r="D79" s="139" t="s">
        <v>46</v>
      </c>
      <c r="E79" s="142" t="str">
        <f t="shared" si="5"/>
        <v/>
      </c>
      <c r="F79" s="1" t="str">
        <f t="shared" ref="F79:F110" si="6">IF(D79="SI",AB79,"")</f>
        <v>Verificación por la CGR en SIPP</v>
      </c>
      <c r="G79" s="8"/>
      <c r="H79" s="8"/>
      <c r="AB79" s="24" t="s">
        <v>134</v>
      </c>
    </row>
    <row r="80" spans="1:28" ht="25.5" x14ac:dyDescent="0.2">
      <c r="A80" s="13" t="s">
        <v>348</v>
      </c>
      <c r="B80" s="29" t="s">
        <v>445</v>
      </c>
      <c r="C80" s="69" t="s">
        <v>46</v>
      </c>
      <c r="D80" s="139" t="s">
        <v>46</v>
      </c>
      <c r="E80" s="142" t="str">
        <f t="shared" si="5"/>
        <v/>
      </c>
      <c r="F80" s="1" t="str">
        <f t="shared" si="6"/>
        <v>Manual respectivo</v>
      </c>
      <c r="G80" s="8" t="s">
        <v>120</v>
      </c>
      <c r="H80" s="8"/>
      <c r="AB80" s="24" t="s">
        <v>135</v>
      </c>
    </row>
    <row r="81" spans="1:28" ht="25.5" x14ac:dyDescent="0.2">
      <c r="A81" s="13" t="s">
        <v>349</v>
      </c>
      <c r="B81" s="29" t="s">
        <v>446</v>
      </c>
      <c r="C81" s="69" t="s">
        <v>410</v>
      </c>
      <c r="D81" s="139" t="s">
        <v>410</v>
      </c>
      <c r="E81" s="142" t="str">
        <f t="shared" si="5"/>
        <v/>
      </c>
      <c r="F81" s="1" t="str">
        <f t="shared" si="6"/>
        <v/>
      </c>
      <c r="G81" s="8" t="s">
        <v>121</v>
      </c>
      <c r="H81" s="8"/>
      <c r="AB81" s="36" t="s">
        <v>92</v>
      </c>
    </row>
    <row r="82" spans="1:28" ht="25.5" x14ac:dyDescent="0.2">
      <c r="A82" s="13" t="s">
        <v>350</v>
      </c>
      <c r="B82" s="29" t="s">
        <v>447</v>
      </c>
      <c r="C82" s="69" t="s">
        <v>410</v>
      </c>
      <c r="D82" s="139" t="s">
        <v>410</v>
      </c>
      <c r="E82" s="142" t="str">
        <f t="shared" si="5"/>
        <v/>
      </c>
      <c r="F82" s="1" t="str">
        <f t="shared" si="6"/>
        <v/>
      </c>
      <c r="G82" s="8"/>
      <c r="H82" s="8"/>
      <c r="AB82" s="24" t="s">
        <v>136</v>
      </c>
    </row>
    <row r="83" spans="1:28" ht="127.5" x14ac:dyDescent="0.2">
      <c r="A83" s="13" t="s">
        <v>351</v>
      </c>
      <c r="B83" s="29" t="s">
        <v>33</v>
      </c>
      <c r="C83" s="69" t="s">
        <v>46</v>
      </c>
      <c r="D83" s="139" t="s">
        <v>46</v>
      </c>
      <c r="E83" s="142" t="str">
        <f t="shared" si="5"/>
        <v/>
      </c>
      <c r="F83" s="1" t="str">
        <f t="shared" si="6"/>
        <v>Informe de evaluación presupuestaria, con indicación de lo requerido</v>
      </c>
      <c r="G83" s="8"/>
      <c r="H83" s="8"/>
      <c r="AB83" s="24" t="s">
        <v>137</v>
      </c>
    </row>
    <row r="84" spans="1:28" ht="25.5" x14ac:dyDescent="0.2">
      <c r="A84" s="13" t="s">
        <v>352</v>
      </c>
      <c r="B84" s="29" t="s">
        <v>34</v>
      </c>
      <c r="C84" s="69" t="s">
        <v>46</v>
      </c>
      <c r="D84" s="139" t="s">
        <v>46</v>
      </c>
      <c r="E84" s="142" t="str">
        <f t="shared" si="5"/>
        <v/>
      </c>
      <c r="F84" s="1" t="str">
        <f t="shared" si="6"/>
        <v>Evaluación presupuestaria, con indicación de lo requerido</v>
      </c>
      <c r="G84" s="8"/>
      <c r="H84" s="8"/>
      <c r="AB84" s="24" t="s">
        <v>138</v>
      </c>
    </row>
    <row r="85" spans="1:28" ht="25.5" x14ac:dyDescent="0.2">
      <c r="A85" s="13" t="s">
        <v>353</v>
      </c>
      <c r="B85" s="29" t="s">
        <v>35</v>
      </c>
      <c r="C85" s="69" t="s">
        <v>46</v>
      </c>
      <c r="D85" s="139" t="s">
        <v>410</v>
      </c>
      <c r="E85" s="142" t="str">
        <f t="shared" si="5"/>
        <v>Diferencia</v>
      </c>
      <c r="F85" s="1" t="s">
        <v>518</v>
      </c>
      <c r="G85" s="8"/>
      <c r="H85" s="8"/>
      <c r="AB85" s="24" t="s">
        <v>139</v>
      </c>
    </row>
    <row r="86" spans="1:28" ht="25.5" x14ac:dyDescent="0.2">
      <c r="A86" s="13" t="s">
        <v>354</v>
      </c>
      <c r="B86" s="29" t="s">
        <v>36</v>
      </c>
      <c r="C86" s="69" t="s">
        <v>46</v>
      </c>
      <c r="D86" s="139" t="s">
        <v>46</v>
      </c>
      <c r="E86" s="142" t="str">
        <f t="shared" si="5"/>
        <v/>
      </c>
      <c r="F86" s="1" t="s">
        <v>519</v>
      </c>
      <c r="G86" s="8" t="s">
        <v>122</v>
      </c>
      <c r="H86" s="8"/>
      <c r="J86" s="8"/>
      <c r="K86" s="8"/>
      <c r="L86" s="8"/>
      <c r="M86" s="8"/>
      <c r="AB86" s="24" t="s">
        <v>140</v>
      </c>
    </row>
    <row r="87" spans="1:28" ht="25.5" x14ac:dyDescent="0.2">
      <c r="A87" s="13" t="s">
        <v>355</v>
      </c>
      <c r="B87" s="31" t="s">
        <v>37</v>
      </c>
      <c r="C87" s="69" t="s">
        <v>46</v>
      </c>
      <c r="D87" s="139" t="s">
        <v>46</v>
      </c>
      <c r="E87" s="142" t="str">
        <f t="shared" si="5"/>
        <v/>
      </c>
      <c r="F87" s="1" t="s">
        <v>520</v>
      </c>
      <c r="G87" s="8" t="s">
        <v>122</v>
      </c>
      <c r="H87" s="8"/>
      <c r="I87" s="8"/>
      <c r="J87" s="8"/>
      <c r="K87" s="8"/>
      <c r="L87" s="8"/>
      <c r="M87" s="8"/>
      <c r="AB87" s="24" t="s">
        <v>141</v>
      </c>
    </row>
    <row r="88" spans="1:28" ht="102" x14ac:dyDescent="0.2">
      <c r="A88" s="13" t="s">
        <v>356</v>
      </c>
      <c r="B88" s="31" t="s">
        <v>222</v>
      </c>
      <c r="C88" s="69" t="s">
        <v>46</v>
      </c>
      <c r="D88" s="139" t="s">
        <v>46</v>
      </c>
      <c r="E88" s="142" t="str">
        <f t="shared" si="5"/>
        <v/>
      </c>
      <c r="F88" s="1" t="s">
        <v>520</v>
      </c>
      <c r="G88" s="1" t="s">
        <v>122</v>
      </c>
      <c r="H88" s="1"/>
      <c r="I88" s="8"/>
      <c r="J88" s="8"/>
      <c r="K88" s="8"/>
      <c r="L88" s="8"/>
      <c r="M88" s="8"/>
      <c r="O88" s="37"/>
      <c r="P88" s="37"/>
      <c r="Q88" s="37"/>
      <c r="R88" s="37"/>
      <c r="S88" s="37"/>
      <c r="T88" s="37"/>
      <c r="U88" s="37"/>
      <c r="V88" s="37"/>
      <c r="W88" s="37"/>
      <c r="X88" s="37"/>
      <c r="Y88" s="19"/>
      <c r="AB88" s="24" t="s">
        <v>134</v>
      </c>
    </row>
    <row r="89" spans="1:28" x14ac:dyDescent="0.2">
      <c r="A89" s="13" t="s">
        <v>357</v>
      </c>
      <c r="B89" s="31" t="s">
        <v>223</v>
      </c>
      <c r="C89" s="69" t="s">
        <v>46</v>
      </c>
      <c r="D89" s="139" t="s">
        <v>46</v>
      </c>
      <c r="E89" s="142" t="str">
        <f t="shared" si="5"/>
        <v/>
      </c>
      <c r="F89" s="1"/>
      <c r="I89" s="8"/>
      <c r="J89" s="8"/>
      <c r="K89" s="8"/>
      <c r="L89" s="8"/>
      <c r="M89" s="8"/>
      <c r="O89" s="37"/>
      <c r="P89" s="37"/>
      <c r="Q89" s="37"/>
      <c r="R89" s="37"/>
      <c r="S89" s="37"/>
      <c r="T89" s="37"/>
      <c r="U89" s="37"/>
      <c r="V89" s="37"/>
      <c r="W89" s="37"/>
      <c r="X89" s="37"/>
      <c r="AB89" s="24" t="s">
        <v>134</v>
      </c>
    </row>
    <row r="90" spans="1:28" ht="38.25" x14ac:dyDescent="0.2">
      <c r="A90" s="13" t="s">
        <v>358</v>
      </c>
      <c r="B90" s="31" t="s">
        <v>225</v>
      </c>
      <c r="C90" s="69" t="s">
        <v>410</v>
      </c>
      <c r="D90" s="139" t="s">
        <v>410</v>
      </c>
      <c r="E90" s="142" t="str">
        <f t="shared" si="5"/>
        <v/>
      </c>
      <c r="F90" s="1" t="s">
        <v>520</v>
      </c>
      <c r="G90" s="8" t="s">
        <v>121</v>
      </c>
      <c r="H90" s="8"/>
      <c r="I90" s="8"/>
      <c r="J90" s="8"/>
      <c r="K90" s="8"/>
      <c r="L90" s="8"/>
      <c r="M90" s="8"/>
      <c r="O90" s="37"/>
      <c r="P90" s="38"/>
      <c r="Q90" s="39"/>
      <c r="R90" s="37"/>
      <c r="S90" s="37"/>
      <c r="T90" s="37"/>
      <c r="U90" s="37"/>
      <c r="V90" s="37"/>
      <c r="W90" s="37"/>
      <c r="X90" s="37"/>
      <c r="AB90" s="24" t="s">
        <v>92</v>
      </c>
    </row>
    <row r="91" spans="1:28" ht="25.5" x14ac:dyDescent="0.2">
      <c r="A91" s="13" t="s">
        <v>359</v>
      </c>
      <c r="B91" s="31" t="s">
        <v>226</v>
      </c>
      <c r="C91" s="69" t="s">
        <v>46</v>
      </c>
      <c r="D91" s="139" t="s">
        <v>410</v>
      </c>
      <c r="E91" s="142" t="str">
        <f t="shared" si="5"/>
        <v>Diferencia</v>
      </c>
      <c r="F91" s="1" t="str">
        <f t="shared" si="6"/>
        <v/>
      </c>
      <c r="G91" s="8" t="s">
        <v>526</v>
      </c>
      <c r="H91" s="8"/>
      <c r="I91" s="8"/>
      <c r="J91" s="8"/>
      <c r="K91" s="8"/>
      <c r="L91" s="8"/>
      <c r="M91" s="8"/>
      <c r="O91" s="37"/>
      <c r="P91" s="38"/>
      <c r="Q91" s="39"/>
      <c r="R91" s="37"/>
      <c r="S91" s="37"/>
      <c r="T91" s="37"/>
      <c r="U91" s="37"/>
      <c r="V91" s="37"/>
      <c r="W91" s="37"/>
      <c r="X91" s="37"/>
      <c r="AB91" s="24" t="s">
        <v>142</v>
      </c>
    </row>
    <row r="92" spans="1:28" ht="25.5" x14ac:dyDescent="0.2">
      <c r="A92" s="13" t="s">
        <v>360</v>
      </c>
      <c r="B92" s="31" t="s">
        <v>227</v>
      </c>
      <c r="C92" s="69" t="s">
        <v>46</v>
      </c>
      <c r="D92" s="139" t="s">
        <v>46</v>
      </c>
      <c r="E92" s="142" t="str">
        <f t="shared" si="5"/>
        <v/>
      </c>
      <c r="F92" s="1" t="str">
        <f t="shared" si="6"/>
        <v>Comunicación oficial sobre designación del responsable</v>
      </c>
      <c r="G92" s="33"/>
      <c r="H92" s="8"/>
      <c r="I92" s="8"/>
      <c r="J92" s="8"/>
      <c r="K92" s="8"/>
      <c r="L92" s="8"/>
      <c r="M92" s="8"/>
      <c r="AB92" s="24" t="s">
        <v>143</v>
      </c>
    </row>
    <row r="93" spans="1:28" x14ac:dyDescent="0.2">
      <c r="A93" s="13"/>
      <c r="B93" s="37"/>
      <c r="C93" s="23"/>
      <c r="D93" s="23"/>
      <c r="E93" s="23" t="str">
        <f t="shared" si="5"/>
        <v/>
      </c>
      <c r="F93" s="1" t="str">
        <f t="shared" si="6"/>
        <v/>
      </c>
      <c r="G93" s="8"/>
      <c r="H93" s="8"/>
      <c r="J93" s="8"/>
      <c r="K93" s="8"/>
      <c r="L93" s="8"/>
      <c r="M93" s="8"/>
      <c r="AB93" s="24"/>
    </row>
    <row r="94" spans="1:28" ht="153" x14ac:dyDescent="0.2">
      <c r="A94" s="87">
        <v>6</v>
      </c>
      <c r="B94" s="20" t="s">
        <v>157</v>
      </c>
      <c r="C94" s="138" t="s">
        <v>105</v>
      </c>
      <c r="D94" s="141" t="s">
        <v>105</v>
      </c>
      <c r="E94" s="142" t="str">
        <f t="shared" si="5"/>
        <v/>
      </c>
      <c r="F94" s="1" t="str">
        <f t="shared" si="6"/>
        <v/>
      </c>
      <c r="G94" s="8"/>
      <c r="H94" s="8"/>
      <c r="J94" s="8"/>
      <c r="K94" s="8"/>
      <c r="L94" s="8"/>
      <c r="M94" s="8"/>
      <c r="AB94" s="1"/>
    </row>
    <row r="95" spans="1:28" ht="25.5" x14ac:dyDescent="0.2">
      <c r="A95" s="13" t="s">
        <v>361</v>
      </c>
      <c r="B95" s="29" t="s">
        <v>228</v>
      </c>
      <c r="C95" s="69" t="s">
        <v>46</v>
      </c>
      <c r="D95" s="139" t="s">
        <v>46</v>
      </c>
      <c r="E95" s="142" t="str">
        <f t="shared" si="5"/>
        <v/>
      </c>
      <c r="F95" s="1" t="str">
        <f t="shared" si="6"/>
        <v>Normativa interna con indicación de lo requerido</v>
      </c>
      <c r="G95" s="8"/>
      <c r="H95" s="8"/>
      <c r="J95" s="8"/>
      <c r="K95" s="8"/>
      <c r="L95" s="8"/>
      <c r="M95" s="8"/>
      <c r="P95" s="19"/>
      <c r="Q95" s="19"/>
      <c r="AB95" s="24" t="s">
        <v>94</v>
      </c>
    </row>
    <row r="96" spans="1:28" ht="38.25" x14ac:dyDescent="0.2">
      <c r="A96" s="13" t="s">
        <v>362</v>
      </c>
      <c r="B96" s="29" t="s">
        <v>181</v>
      </c>
      <c r="C96" s="69" t="s">
        <v>46</v>
      </c>
      <c r="D96" s="139" t="s">
        <v>46</v>
      </c>
      <c r="E96" s="142" t="str">
        <f t="shared" si="5"/>
        <v/>
      </c>
      <c r="F96" s="1" t="str">
        <f t="shared" si="6"/>
        <v>Documento sobre designación formal de funcionarios</v>
      </c>
      <c r="G96" s="8"/>
      <c r="H96" s="8"/>
      <c r="J96" s="8"/>
      <c r="K96" s="8"/>
      <c r="L96" s="8"/>
      <c r="M96" s="8"/>
      <c r="AB96" s="24" t="s">
        <v>144</v>
      </c>
    </row>
    <row r="97" spans="1:28" ht="102" x14ac:dyDescent="0.2">
      <c r="A97" s="13" t="s">
        <v>363</v>
      </c>
      <c r="B97" s="29" t="s">
        <v>229</v>
      </c>
      <c r="C97" s="69" t="s">
        <v>410</v>
      </c>
      <c r="D97" s="139" t="s">
        <v>410</v>
      </c>
      <c r="E97" s="142" t="str">
        <f t="shared" si="5"/>
        <v/>
      </c>
      <c r="F97" s="1" t="str">
        <f t="shared" si="6"/>
        <v/>
      </c>
      <c r="G97" s="37"/>
      <c r="H97" s="37"/>
      <c r="I97" s="37"/>
      <c r="J97" s="37"/>
      <c r="K97" s="37"/>
      <c r="L97" s="37"/>
      <c r="M97" s="37"/>
      <c r="N97" s="37"/>
      <c r="O97" s="19"/>
      <c r="R97" s="19"/>
      <c r="S97" s="19"/>
      <c r="T97" s="19"/>
      <c r="U97" s="19"/>
      <c r="V97" s="19"/>
      <c r="W97" s="19"/>
      <c r="X97" s="19"/>
      <c r="Z97" s="37"/>
      <c r="AA97" s="37"/>
      <c r="AB97" s="24" t="s">
        <v>145</v>
      </c>
    </row>
    <row r="98" spans="1:28" ht="38.25" x14ac:dyDescent="0.2">
      <c r="A98" s="13" t="s">
        <v>364</v>
      </c>
      <c r="B98" s="29" t="s">
        <v>210</v>
      </c>
      <c r="C98" s="69" t="s">
        <v>410</v>
      </c>
      <c r="D98" s="139" t="s">
        <v>410</v>
      </c>
      <c r="E98" s="142" t="str">
        <f t="shared" si="5"/>
        <v/>
      </c>
      <c r="F98" s="1" t="str">
        <f t="shared" si="6"/>
        <v/>
      </c>
      <c r="G98" s="40"/>
      <c r="H98" s="37"/>
      <c r="I98" s="37"/>
      <c r="J98" s="37"/>
      <c r="K98" s="37"/>
      <c r="L98" s="37"/>
      <c r="M98" s="37"/>
      <c r="N98" s="37"/>
      <c r="Z98" s="37"/>
      <c r="AA98" s="37"/>
      <c r="AB98" s="24" t="s">
        <v>146</v>
      </c>
    </row>
    <row r="99" spans="1:28" ht="38.25" x14ac:dyDescent="0.2">
      <c r="A99" s="13" t="s">
        <v>365</v>
      </c>
      <c r="B99" s="29" t="s">
        <v>211</v>
      </c>
      <c r="C99" s="69" t="s">
        <v>410</v>
      </c>
      <c r="D99" s="139" t="s">
        <v>410</v>
      </c>
      <c r="E99" s="142" t="str">
        <f t="shared" si="5"/>
        <v/>
      </c>
      <c r="F99" s="1" t="str">
        <f t="shared" si="6"/>
        <v/>
      </c>
      <c r="G99" s="40"/>
      <c r="H99" s="37"/>
      <c r="I99" s="37"/>
      <c r="J99" s="37"/>
      <c r="K99" s="37"/>
      <c r="L99" s="37"/>
      <c r="M99" s="37"/>
      <c r="N99" s="37"/>
      <c r="Z99" s="37"/>
      <c r="AA99" s="37"/>
      <c r="AB99" s="24" t="s">
        <v>147</v>
      </c>
    </row>
    <row r="100" spans="1:28" ht="25.5" x14ac:dyDescent="0.2">
      <c r="A100" s="13" t="s">
        <v>366</v>
      </c>
      <c r="B100" s="29" t="s">
        <v>212</v>
      </c>
      <c r="C100" s="69" t="s">
        <v>410</v>
      </c>
      <c r="D100" s="139" t="s">
        <v>410</v>
      </c>
      <c r="E100" s="142" t="str">
        <f t="shared" si="5"/>
        <v/>
      </c>
      <c r="F100" s="1" t="str">
        <f t="shared" si="6"/>
        <v/>
      </c>
      <c r="G100" s="33"/>
      <c r="H100" s="37"/>
      <c r="I100" s="37"/>
      <c r="J100" s="37"/>
      <c r="K100" s="37"/>
      <c r="L100" s="37"/>
      <c r="M100" s="37"/>
      <c r="N100" s="37"/>
      <c r="Z100" s="37"/>
      <c r="AA100" s="37"/>
      <c r="AB100" s="24" t="s">
        <v>148</v>
      </c>
    </row>
    <row r="101" spans="1:28" ht="25.5" x14ac:dyDescent="0.2">
      <c r="A101" s="13" t="s">
        <v>367</v>
      </c>
      <c r="B101" s="29" t="s">
        <v>213</v>
      </c>
      <c r="C101" s="69" t="s">
        <v>410</v>
      </c>
      <c r="D101" s="139" t="s">
        <v>410</v>
      </c>
      <c r="E101" s="142" t="str">
        <f t="shared" si="5"/>
        <v/>
      </c>
      <c r="F101" s="1" t="str">
        <f t="shared" si="6"/>
        <v/>
      </c>
      <c r="G101" s="33"/>
      <c r="H101" s="37"/>
      <c r="I101" s="37"/>
      <c r="J101" s="37"/>
      <c r="K101" s="37"/>
      <c r="L101" s="37"/>
      <c r="M101" s="37"/>
      <c r="N101" s="37"/>
      <c r="Z101" s="37"/>
      <c r="AA101" s="37"/>
      <c r="AB101" s="24" t="s">
        <v>149</v>
      </c>
    </row>
    <row r="102" spans="1:28" x14ac:dyDescent="0.2">
      <c r="A102" s="13" t="s">
        <v>368</v>
      </c>
      <c r="B102" s="29" t="s">
        <v>214</v>
      </c>
      <c r="C102" s="69" t="s">
        <v>410</v>
      </c>
      <c r="D102" s="139" t="s">
        <v>410</v>
      </c>
      <c r="E102" s="142" t="str">
        <f t="shared" si="5"/>
        <v/>
      </c>
      <c r="F102" s="1" t="str">
        <f t="shared" si="6"/>
        <v/>
      </c>
      <c r="G102" s="37"/>
      <c r="H102" s="37"/>
      <c r="I102" s="37"/>
      <c r="J102" s="37"/>
      <c r="K102" s="37"/>
      <c r="L102" s="37"/>
      <c r="M102" s="37"/>
      <c r="N102" s="37"/>
      <c r="Y102" s="37"/>
      <c r="Z102" s="37"/>
      <c r="AA102" s="37"/>
      <c r="AB102" s="24" t="s">
        <v>150</v>
      </c>
    </row>
    <row r="103" spans="1:28" ht="76.5" x14ac:dyDescent="0.2">
      <c r="A103" s="13" t="s">
        <v>369</v>
      </c>
      <c r="B103" s="29" t="s">
        <v>215</v>
      </c>
      <c r="C103" s="69" t="s">
        <v>410</v>
      </c>
      <c r="D103" s="139" t="s">
        <v>410</v>
      </c>
      <c r="E103" s="142" t="str">
        <f t="shared" si="5"/>
        <v/>
      </c>
      <c r="F103" s="1" t="str">
        <f t="shared" si="6"/>
        <v/>
      </c>
      <c r="G103" s="40"/>
      <c r="H103" s="40"/>
      <c r="I103" s="37"/>
      <c r="J103" s="37"/>
      <c r="K103" s="37"/>
      <c r="L103" s="37"/>
      <c r="M103" s="37"/>
      <c r="N103" s="37"/>
      <c r="Y103" s="37"/>
      <c r="Z103" s="37"/>
      <c r="AA103" s="37"/>
      <c r="AB103" s="24" t="s">
        <v>151</v>
      </c>
    </row>
    <row r="104" spans="1:28" ht="102" x14ac:dyDescent="0.2">
      <c r="A104" s="13" t="s">
        <v>370</v>
      </c>
      <c r="B104" s="29" t="s">
        <v>216</v>
      </c>
      <c r="C104" s="69" t="s">
        <v>410</v>
      </c>
      <c r="D104" s="139" t="s">
        <v>410</v>
      </c>
      <c r="E104" s="142" t="str">
        <f t="shared" si="5"/>
        <v/>
      </c>
      <c r="F104" s="1" t="str">
        <f t="shared" si="6"/>
        <v/>
      </c>
      <c r="G104" s="40"/>
      <c r="H104" s="40"/>
      <c r="I104" s="37"/>
      <c r="J104" s="37"/>
      <c r="K104" s="37"/>
      <c r="L104" s="37"/>
      <c r="M104" s="37"/>
      <c r="N104" s="37"/>
      <c r="Y104" s="37"/>
      <c r="Z104" s="37"/>
      <c r="AA104" s="37"/>
      <c r="AB104" s="24" t="s">
        <v>152</v>
      </c>
    </row>
    <row r="105" spans="1:28" ht="25.5" x14ac:dyDescent="0.2">
      <c r="A105" s="13" t="s">
        <v>371</v>
      </c>
      <c r="B105" s="29" t="s">
        <v>217</v>
      </c>
      <c r="C105" s="69" t="s">
        <v>410</v>
      </c>
      <c r="D105" s="139" t="s">
        <v>410</v>
      </c>
      <c r="E105" s="142" t="str">
        <f t="shared" si="5"/>
        <v/>
      </c>
      <c r="F105" s="1" t="str">
        <f t="shared" si="6"/>
        <v/>
      </c>
      <c r="G105" s="37"/>
      <c r="H105" s="37"/>
      <c r="I105" s="37"/>
      <c r="J105" s="37"/>
      <c r="K105" s="37"/>
      <c r="L105" s="37"/>
      <c r="M105" s="37"/>
      <c r="N105" s="37"/>
      <c r="Y105" s="37"/>
      <c r="Z105" s="37"/>
      <c r="AA105" s="37"/>
      <c r="AB105" s="24" t="s">
        <v>153</v>
      </c>
    </row>
    <row r="106" spans="1:28" ht="42" customHeight="1" x14ac:dyDescent="0.2">
      <c r="A106" s="13" t="s">
        <v>372</v>
      </c>
      <c r="B106" s="29" t="s">
        <v>218</v>
      </c>
      <c r="C106" s="69" t="s">
        <v>410</v>
      </c>
      <c r="D106" s="139" t="s">
        <v>410</v>
      </c>
      <c r="E106" s="142" t="str">
        <f t="shared" si="5"/>
        <v/>
      </c>
      <c r="F106" s="1" t="str">
        <f t="shared" si="6"/>
        <v/>
      </c>
      <c r="G106" s="37"/>
      <c r="H106" s="37"/>
      <c r="J106" s="8"/>
      <c r="K106" s="8"/>
      <c r="L106" s="8"/>
      <c r="M106" s="8"/>
      <c r="Y106" s="37"/>
      <c r="AB106" s="24" t="s">
        <v>266</v>
      </c>
    </row>
    <row r="107" spans="1:28" ht="45" x14ac:dyDescent="0.2">
      <c r="A107" s="13" t="s">
        <v>373</v>
      </c>
      <c r="B107" s="29" t="s">
        <v>58</v>
      </c>
      <c r="C107" s="69" t="s">
        <v>46</v>
      </c>
      <c r="D107" s="139" t="s">
        <v>46</v>
      </c>
      <c r="E107" s="142" t="str">
        <f t="shared" si="5"/>
        <v/>
      </c>
      <c r="F107" s="1" t="str">
        <f t="shared" si="6"/>
        <v>Documentación de las medida aplicadas</v>
      </c>
      <c r="G107" s="37"/>
      <c r="H107" s="37"/>
      <c r="J107" s="8"/>
      <c r="K107" s="8"/>
      <c r="L107" s="8"/>
      <c r="M107" s="8"/>
      <c r="Y107" s="37"/>
      <c r="AB107" s="4" t="s">
        <v>267</v>
      </c>
    </row>
    <row r="108" spans="1:28" ht="51" x14ac:dyDescent="0.2">
      <c r="A108" s="13" t="s">
        <v>374</v>
      </c>
      <c r="B108" s="29" t="s">
        <v>219</v>
      </c>
      <c r="C108" s="69" t="s">
        <v>410</v>
      </c>
      <c r="D108" s="139" t="s">
        <v>410</v>
      </c>
      <c r="E108" s="142" t="str">
        <f t="shared" si="5"/>
        <v/>
      </c>
      <c r="F108" s="1" t="str">
        <f t="shared" si="6"/>
        <v/>
      </c>
      <c r="G108" s="37"/>
      <c r="H108" s="37"/>
      <c r="J108" s="8"/>
      <c r="K108" s="8"/>
      <c r="L108" s="8"/>
      <c r="M108" s="8"/>
      <c r="AB108" s="24" t="s">
        <v>268</v>
      </c>
    </row>
    <row r="109" spans="1:28" ht="25.5" x14ac:dyDescent="0.2">
      <c r="A109" s="13" t="s">
        <v>375</v>
      </c>
      <c r="B109" s="29" t="s">
        <v>220</v>
      </c>
      <c r="C109" s="69" t="s">
        <v>46</v>
      </c>
      <c r="D109" s="139" t="s">
        <v>410</v>
      </c>
      <c r="E109" s="142" t="str">
        <f t="shared" si="5"/>
        <v>Diferencia</v>
      </c>
      <c r="F109" s="1" t="str">
        <f t="shared" si="6"/>
        <v/>
      </c>
      <c r="G109" s="8"/>
      <c r="H109" s="8"/>
      <c r="J109" s="8"/>
      <c r="K109" s="8"/>
      <c r="L109" s="8"/>
      <c r="M109" s="8"/>
      <c r="AB109" s="24" t="s">
        <v>269</v>
      </c>
    </row>
    <row r="110" spans="1:28" x14ac:dyDescent="0.2">
      <c r="A110" s="13" t="s">
        <v>376</v>
      </c>
      <c r="B110" s="29" t="s">
        <v>221</v>
      </c>
      <c r="C110" s="69" t="s">
        <v>46</v>
      </c>
      <c r="D110" s="139" t="s">
        <v>46</v>
      </c>
      <c r="E110" s="142" t="str">
        <f t="shared" si="5"/>
        <v/>
      </c>
      <c r="F110" s="1" t="str">
        <f t="shared" si="6"/>
        <v>Documentación de las comunicaciones efectuadas</v>
      </c>
      <c r="G110" s="8"/>
      <c r="H110" s="8"/>
      <c r="J110" s="8"/>
      <c r="K110" s="8"/>
      <c r="L110" s="8"/>
      <c r="M110" s="8"/>
      <c r="AB110" s="24" t="s">
        <v>270</v>
      </c>
    </row>
    <row r="111" spans="1:28" x14ac:dyDescent="0.2">
      <c r="A111" s="13"/>
      <c r="B111" s="25"/>
      <c r="C111" s="23"/>
      <c r="D111" s="23"/>
      <c r="E111" s="23" t="str">
        <f t="shared" si="5"/>
        <v/>
      </c>
      <c r="F111" s="1"/>
      <c r="G111" s="8"/>
      <c r="H111" s="8"/>
      <c r="J111" s="8"/>
      <c r="K111" s="8"/>
      <c r="L111" s="8"/>
      <c r="M111" s="8"/>
      <c r="AB111" s="1"/>
    </row>
    <row r="112" spans="1:28" x14ac:dyDescent="0.2">
      <c r="A112" s="87">
        <v>7</v>
      </c>
      <c r="B112" s="20" t="s">
        <v>407</v>
      </c>
      <c r="C112" s="69"/>
      <c r="D112" s="139"/>
      <c r="E112" s="142" t="str">
        <f t="shared" si="5"/>
        <v/>
      </c>
      <c r="F112" s="1"/>
      <c r="G112" s="8"/>
      <c r="H112" s="8"/>
      <c r="J112" s="8"/>
      <c r="K112" s="8"/>
      <c r="L112" s="8"/>
      <c r="M112" s="8"/>
      <c r="AB112" s="1"/>
    </row>
    <row r="113" spans="1:28" ht="76.5" x14ac:dyDescent="0.2">
      <c r="A113" s="13" t="s">
        <v>377</v>
      </c>
      <c r="B113" s="32" t="s">
        <v>448</v>
      </c>
      <c r="C113" s="69" t="s">
        <v>46</v>
      </c>
      <c r="D113" s="139" t="s">
        <v>46</v>
      </c>
      <c r="E113" s="142" t="str">
        <f t="shared" si="5"/>
        <v/>
      </c>
      <c r="F113" s="1" t="str">
        <f t="shared" ref="F113:F125" si="7">IF(D113="SI",AB113,"")</f>
        <v>Documentación de las regulaciones correspondientes</v>
      </c>
      <c r="G113" s="8"/>
      <c r="H113" s="8"/>
      <c r="J113" s="8"/>
      <c r="K113" s="8"/>
      <c r="L113" s="8"/>
      <c r="M113" s="8"/>
      <c r="AB113" s="28" t="s">
        <v>271</v>
      </c>
    </row>
    <row r="114" spans="1:28" ht="38.25" x14ac:dyDescent="0.2">
      <c r="A114" s="13" t="s">
        <v>378</v>
      </c>
      <c r="B114" s="32" t="s">
        <v>449</v>
      </c>
      <c r="C114" s="69" t="s">
        <v>46</v>
      </c>
      <c r="D114" s="139" t="s">
        <v>521</v>
      </c>
      <c r="E114" s="142" t="str">
        <f t="shared" si="5"/>
        <v>Diferencia</v>
      </c>
      <c r="F114" s="1" t="s">
        <v>522</v>
      </c>
      <c r="G114" s="8" t="s">
        <v>123</v>
      </c>
      <c r="H114" s="8"/>
      <c r="J114" s="8"/>
      <c r="K114" s="8"/>
      <c r="L114" s="8"/>
      <c r="M114" s="8"/>
      <c r="AB114" s="24" t="s">
        <v>92</v>
      </c>
    </row>
    <row r="115" spans="1:28" ht="38.25" x14ac:dyDescent="0.2">
      <c r="A115" s="13" t="s">
        <v>379</v>
      </c>
      <c r="B115" s="32" t="s">
        <v>450</v>
      </c>
      <c r="C115" s="69" t="s">
        <v>46</v>
      </c>
      <c r="D115" s="139" t="s">
        <v>46</v>
      </c>
      <c r="E115" s="142" t="str">
        <f t="shared" si="5"/>
        <v/>
      </c>
      <c r="F115" s="1" t="str">
        <f t="shared" si="7"/>
        <v>Certificado digital institucional y normativa interna para el uso de firma digital</v>
      </c>
      <c r="G115" s="8"/>
      <c r="H115" s="8"/>
      <c r="J115" s="8"/>
      <c r="K115" s="8"/>
      <c r="L115" s="8"/>
      <c r="M115" s="8"/>
      <c r="AB115" s="24" t="s">
        <v>272</v>
      </c>
    </row>
    <row r="116" spans="1:28" ht="25.5" x14ac:dyDescent="0.2">
      <c r="A116" s="13" t="s">
        <v>380</v>
      </c>
      <c r="B116" s="32" t="s">
        <v>451</v>
      </c>
      <c r="C116" s="69" t="s">
        <v>46</v>
      </c>
      <c r="D116" s="139" t="s">
        <v>46</v>
      </c>
      <c r="E116" s="142" t="str">
        <f t="shared" si="5"/>
        <v/>
      </c>
      <c r="F116" s="1" t="str">
        <f t="shared" si="7"/>
        <v>Documento donde se establecen los plazos, y estadísticas respectivas</v>
      </c>
      <c r="G116" s="8"/>
      <c r="H116" s="8"/>
      <c r="I116" s="8"/>
      <c r="J116" s="8"/>
      <c r="K116" s="8"/>
      <c r="L116" s="8"/>
      <c r="M116" s="8"/>
      <c r="AB116" s="24" t="s">
        <v>273</v>
      </c>
    </row>
    <row r="117" spans="1:28" ht="38.25" x14ac:dyDescent="0.2">
      <c r="A117" s="13" t="s">
        <v>381</v>
      </c>
      <c r="B117" s="31" t="s">
        <v>452</v>
      </c>
      <c r="C117" s="69" t="s">
        <v>410</v>
      </c>
      <c r="D117" s="139" t="s">
        <v>410</v>
      </c>
      <c r="E117" s="142" t="str">
        <f t="shared" si="5"/>
        <v/>
      </c>
      <c r="F117" s="1" t="str">
        <f t="shared" si="7"/>
        <v/>
      </c>
      <c r="G117" s="8"/>
      <c r="H117" s="8"/>
      <c r="I117" s="8"/>
      <c r="J117" s="8"/>
      <c r="K117" s="8"/>
      <c r="L117" s="8"/>
      <c r="M117" s="8"/>
      <c r="AB117" s="24" t="s">
        <v>274</v>
      </c>
    </row>
    <row r="118" spans="1:28" ht="89.25" x14ac:dyDescent="0.2">
      <c r="A118" s="13" t="s">
        <v>382</v>
      </c>
      <c r="B118" s="31" t="s">
        <v>71</v>
      </c>
      <c r="C118" s="69" t="s">
        <v>46</v>
      </c>
      <c r="D118" s="139" t="s">
        <v>46</v>
      </c>
      <c r="E118" s="142" t="str">
        <f t="shared" si="5"/>
        <v/>
      </c>
      <c r="F118" s="1" t="str">
        <f t="shared" si="7"/>
        <v>Reglamento orgánico o de la contraloría de servicios</v>
      </c>
      <c r="G118" s="8"/>
      <c r="H118" s="8"/>
      <c r="I118" s="8"/>
      <c r="J118" s="8"/>
      <c r="K118" s="8"/>
      <c r="L118" s="8"/>
      <c r="M118" s="8"/>
      <c r="AB118" s="24" t="s">
        <v>275</v>
      </c>
    </row>
    <row r="119" spans="1:28" ht="38.25" x14ac:dyDescent="0.2">
      <c r="A119" s="13" t="s">
        <v>383</v>
      </c>
      <c r="B119" s="32" t="s">
        <v>72</v>
      </c>
      <c r="C119" s="69" t="s">
        <v>46</v>
      </c>
      <c r="D119" s="139" t="s">
        <v>410</v>
      </c>
      <c r="E119" s="142" t="str">
        <f t="shared" si="5"/>
        <v>Diferencia</v>
      </c>
      <c r="F119" s="1" t="s">
        <v>523</v>
      </c>
      <c r="G119" s="8"/>
      <c r="H119" s="8"/>
      <c r="I119" s="8"/>
      <c r="J119" s="8"/>
      <c r="K119" s="8"/>
      <c r="L119" s="8"/>
      <c r="M119" s="8"/>
      <c r="AB119" s="24" t="s">
        <v>440</v>
      </c>
    </row>
    <row r="120" spans="1:28" ht="25.5" x14ac:dyDescent="0.2">
      <c r="A120" s="13" t="s">
        <v>384</v>
      </c>
      <c r="B120" s="32" t="s">
        <v>73</v>
      </c>
      <c r="C120" s="69" t="s">
        <v>46</v>
      </c>
      <c r="D120" s="139" t="s">
        <v>410</v>
      </c>
      <c r="E120" s="142" t="str">
        <f t="shared" si="5"/>
        <v>Diferencia</v>
      </c>
      <c r="F120" s="1" t="s">
        <v>524</v>
      </c>
      <c r="G120" s="8"/>
      <c r="H120" s="8"/>
      <c r="I120" s="8"/>
      <c r="J120" s="8"/>
      <c r="K120" s="8"/>
      <c r="L120" s="8"/>
      <c r="M120" s="8"/>
      <c r="AB120" s="24" t="s">
        <v>276</v>
      </c>
    </row>
    <row r="121" spans="1:28" ht="76.5" x14ac:dyDescent="0.2">
      <c r="A121" s="13" t="s">
        <v>385</v>
      </c>
      <c r="B121" s="32" t="s">
        <v>74</v>
      </c>
      <c r="C121" s="69" t="s">
        <v>46</v>
      </c>
      <c r="D121" s="139" t="s">
        <v>46</v>
      </c>
      <c r="E121" s="142" t="str">
        <f t="shared" si="5"/>
        <v/>
      </c>
      <c r="F121" s="1" t="str">
        <f t="shared" si="7"/>
        <v>Política oficializada y documentación probatoria de la divulgación efectuada</v>
      </c>
      <c r="G121" s="8" t="s">
        <v>124</v>
      </c>
      <c r="H121" s="8"/>
      <c r="I121" s="8"/>
      <c r="J121" s="8"/>
      <c r="K121" s="8"/>
      <c r="L121" s="8"/>
      <c r="M121" s="8"/>
      <c r="AB121" s="24" t="s">
        <v>277</v>
      </c>
    </row>
    <row r="122" spans="1:28" ht="63.75" x14ac:dyDescent="0.2">
      <c r="A122" s="13" t="s">
        <v>386</v>
      </c>
      <c r="B122" s="31" t="s">
        <v>488</v>
      </c>
      <c r="C122" s="69" t="s">
        <v>46</v>
      </c>
      <c r="D122" s="139" t="s">
        <v>46</v>
      </c>
      <c r="E122" s="142" t="str">
        <f t="shared" si="5"/>
        <v/>
      </c>
      <c r="F122" s="1" t="str">
        <f t="shared" si="7"/>
        <v>Criterios oficializados</v>
      </c>
      <c r="G122" s="33"/>
      <c r="H122" s="8"/>
      <c r="I122" s="8"/>
      <c r="J122" s="8"/>
      <c r="K122" s="8"/>
      <c r="L122" s="8"/>
      <c r="M122" s="8"/>
      <c r="AB122" s="24" t="s">
        <v>278</v>
      </c>
    </row>
    <row r="123" spans="1:28" ht="102" x14ac:dyDescent="0.2">
      <c r="A123" s="13" t="s">
        <v>387</v>
      </c>
      <c r="B123" s="31" t="s">
        <v>489</v>
      </c>
      <c r="C123" s="69" t="s">
        <v>46</v>
      </c>
      <c r="D123" s="139" t="s">
        <v>46</v>
      </c>
      <c r="E123" s="142" t="str">
        <f t="shared" si="5"/>
        <v/>
      </c>
      <c r="F123" s="1" t="str">
        <f t="shared" si="7"/>
        <v>Regulaciones sobre tratamiento de denuncias</v>
      </c>
      <c r="G123" s="8"/>
      <c r="H123" s="8"/>
      <c r="I123" s="8"/>
      <c r="J123" s="8"/>
      <c r="K123" s="8"/>
      <c r="L123" s="8"/>
      <c r="M123" s="8"/>
      <c r="AB123" s="24" t="s">
        <v>279</v>
      </c>
    </row>
    <row r="124" spans="1:28" ht="89.25" x14ac:dyDescent="0.2">
      <c r="A124" s="13" t="s">
        <v>388</v>
      </c>
      <c r="B124" s="31" t="s">
        <v>490</v>
      </c>
      <c r="C124" s="69" t="s">
        <v>46</v>
      </c>
      <c r="D124" s="139" t="s">
        <v>46</v>
      </c>
      <c r="E124" s="142" t="str">
        <f t="shared" si="5"/>
        <v/>
      </c>
      <c r="F124" s="1" t="str">
        <f t="shared" si="7"/>
        <v>Regulaciones sobre tratamiento de denuncias</v>
      </c>
      <c r="G124" s="33"/>
      <c r="H124" s="8"/>
      <c r="I124" s="8"/>
      <c r="J124" s="8"/>
      <c r="K124" s="8"/>
      <c r="L124" s="8"/>
      <c r="M124" s="8"/>
      <c r="AB124" s="24" t="s">
        <v>279</v>
      </c>
    </row>
    <row r="125" spans="1:28" ht="191.25" x14ac:dyDescent="0.2">
      <c r="A125" s="13" t="s">
        <v>389</v>
      </c>
      <c r="B125" s="31" t="s">
        <v>76</v>
      </c>
      <c r="C125" s="69" t="s">
        <v>410</v>
      </c>
      <c r="D125" s="139" t="s">
        <v>410</v>
      </c>
      <c r="E125" s="142" t="str">
        <f t="shared" si="5"/>
        <v/>
      </c>
      <c r="F125" s="1" t="str">
        <f t="shared" si="7"/>
        <v/>
      </c>
      <c r="G125" s="8" t="s">
        <v>125</v>
      </c>
      <c r="H125" s="8"/>
      <c r="I125" s="8"/>
      <c r="J125" s="8"/>
      <c r="K125" s="8"/>
      <c r="L125" s="8"/>
      <c r="M125" s="8"/>
      <c r="AB125" s="24" t="s">
        <v>92</v>
      </c>
    </row>
    <row r="126" spans="1:28" x14ac:dyDescent="0.2">
      <c r="A126" s="13"/>
      <c r="B126" s="25"/>
      <c r="C126" s="23"/>
      <c r="D126" s="23"/>
      <c r="E126" s="23" t="str">
        <f t="shared" si="5"/>
        <v/>
      </c>
      <c r="F126" s="1"/>
      <c r="G126" s="8"/>
      <c r="H126" s="8"/>
      <c r="I126" s="8"/>
      <c r="J126" s="8"/>
      <c r="K126" s="8"/>
      <c r="L126" s="8"/>
      <c r="M126" s="8"/>
      <c r="AB126" s="1"/>
    </row>
    <row r="127" spans="1:28" x14ac:dyDescent="0.2">
      <c r="A127" s="87">
        <v>8</v>
      </c>
      <c r="B127" s="20" t="s">
        <v>441</v>
      </c>
      <c r="C127" s="69"/>
      <c r="D127" s="139"/>
      <c r="E127" s="142" t="str">
        <f t="shared" si="5"/>
        <v/>
      </c>
      <c r="F127" s="1"/>
      <c r="G127" s="8"/>
      <c r="H127" s="8"/>
      <c r="I127" s="8"/>
      <c r="J127" s="8"/>
      <c r="K127" s="8"/>
      <c r="L127" s="8"/>
      <c r="M127" s="8"/>
      <c r="AB127" s="24"/>
    </row>
    <row r="128" spans="1:28" ht="38.25" x14ac:dyDescent="0.2">
      <c r="A128" s="13" t="s">
        <v>390</v>
      </c>
      <c r="B128" s="42" t="s">
        <v>77</v>
      </c>
      <c r="C128" s="69" t="s">
        <v>508</v>
      </c>
      <c r="D128" s="139" t="s">
        <v>156</v>
      </c>
      <c r="E128" s="142" t="str">
        <f t="shared" si="5"/>
        <v>Diferencia</v>
      </c>
      <c r="F128" s="1" t="str">
        <f t="shared" ref="F128:F144" si="8">IF(D128="SI",AB128,"")</f>
        <v/>
      </c>
      <c r="G128" s="8"/>
      <c r="H128" s="8"/>
      <c r="I128" s="8"/>
      <c r="J128" s="8"/>
      <c r="K128" s="8"/>
      <c r="L128" s="8"/>
      <c r="M128" s="8"/>
      <c r="O128" s="19"/>
      <c r="R128" s="19"/>
      <c r="S128" s="19"/>
      <c r="T128" s="19"/>
      <c r="U128" s="19"/>
      <c r="V128" s="19"/>
      <c r="W128" s="19"/>
      <c r="AB128" s="43" t="s">
        <v>280</v>
      </c>
    </row>
    <row r="129" spans="1:28" ht="38.25" x14ac:dyDescent="0.2">
      <c r="A129" s="13" t="s">
        <v>391</v>
      </c>
      <c r="B129" s="42" t="s">
        <v>78</v>
      </c>
      <c r="C129" s="69" t="s">
        <v>410</v>
      </c>
      <c r="D129" s="139" t="s">
        <v>410</v>
      </c>
      <c r="E129" s="142" t="str">
        <f t="shared" si="5"/>
        <v/>
      </c>
      <c r="F129" s="1" t="str">
        <f t="shared" si="8"/>
        <v/>
      </c>
      <c r="G129" s="8" t="s">
        <v>125</v>
      </c>
      <c r="H129" s="8"/>
      <c r="I129" s="8"/>
      <c r="J129" s="8"/>
      <c r="K129" s="8"/>
      <c r="L129" s="8"/>
      <c r="M129" s="8"/>
      <c r="O129" s="19"/>
      <c r="R129" s="19"/>
      <c r="S129" s="19"/>
      <c r="T129" s="19"/>
      <c r="U129" s="19"/>
      <c r="V129" s="19"/>
      <c r="W129" s="19"/>
      <c r="AB129" s="43" t="s">
        <v>92</v>
      </c>
    </row>
    <row r="130" spans="1:28" ht="38.25" x14ac:dyDescent="0.2">
      <c r="A130" s="13" t="s">
        <v>392</v>
      </c>
      <c r="B130" s="32" t="s">
        <v>79</v>
      </c>
      <c r="C130" s="69" t="s">
        <v>46</v>
      </c>
      <c r="D130" s="139" t="s">
        <v>46</v>
      </c>
      <c r="E130" s="142" t="str">
        <f t="shared" si="5"/>
        <v/>
      </c>
      <c r="F130" s="1" t="str">
        <f t="shared" si="8"/>
        <v>Documentación de los mecanismos</v>
      </c>
      <c r="G130" s="8" t="s">
        <v>126</v>
      </c>
      <c r="H130" s="8"/>
      <c r="I130" s="8"/>
      <c r="J130" s="8"/>
      <c r="K130" s="8"/>
      <c r="L130" s="8"/>
      <c r="M130" s="8"/>
      <c r="X130" s="19"/>
      <c r="AB130" s="43" t="s">
        <v>409</v>
      </c>
    </row>
    <row r="131" spans="1:28" x14ac:dyDescent="0.2">
      <c r="A131" s="13" t="s">
        <v>393</v>
      </c>
      <c r="B131" s="32" t="s">
        <v>80</v>
      </c>
      <c r="C131" s="69" t="s">
        <v>410</v>
      </c>
      <c r="D131" s="139" t="s">
        <v>410</v>
      </c>
      <c r="E131" s="142" t="str">
        <f t="shared" si="5"/>
        <v/>
      </c>
      <c r="F131" s="1" t="str">
        <f t="shared" si="8"/>
        <v/>
      </c>
      <c r="G131" s="8"/>
      <c r="H131" s="8"/>
      <c r="I131" s="8"/>
      <c r="J131" s="8"/>
      <c r="K131" s="8"/>
      <c r="L131" s="8"/>
      <c r="M131" s="8"/>
      <c r="X131" s="19"/>
      <c r="AB131" s="43" t="s">
        <v>135</v>
      </c>
    </row>
    <row r="132" spans="1:28" x14ac:dyDescent="0.2">
      <c r="A132" s="13" t="s">
        <v>394</v>
      </c>
      <c r="B132" s="32" t="s">
        <v>81</v>
      </c>
      <c r="C132" s="69" t="s">
        <v>46</v>
      </c>
      <c r="D132" s="139" t="s">
        <v>46</v>
      </c>
      <c r="E132" s="142" t="str">
        <f t="shared" si="5"/>
        <v/>
      </c>
      <c r="F132" s="1" t="str">
        <f t="shared" si="8"/>
        <v>Plan de capacitación e informe de avance</v>
      </c>
      <c r="G132" s="8"/>
      <c r="H132" s="8"/>
      <c r="I132" s="8"/>
      <c r="J132" s="8"/>
      <c r="K132" s="8"/>
      <c r="L132" s="8"/>
      <c r="M132" s="8"/>
      <c r="X132" s="19"/>
      <c r="AB132" s="43" t="s">
        <v>281</v>
      </c>
    </row>
    <row r="133" spans="1:28" x14ac:dyDescent="0.2">
      <c r="A133" s="13" t="s">
        <v>395</v>
      </c>
      <c r="B133" s="32" t="s">
        <v>442</v>
      </c>
      <c r="C133" s="69" t="s">
        <v>46</v>
      </c>
      <c r="D133" s="139" t="s">
        <v>46</v>
      </c>
      <c r="E133" s="142" t="str">
        <f t="shared" si="5"/>
        <v/>
      </c>
      <c r="F133" s="1" t="str">
        <f t="shared" si="8"/>
        <v>Procedimientos oficializados</v>
      </c>
      <c r="G133" s="8"/>
      <c r="H133" s="8"/>
      <c r="I133" s="8"/>
      <c r="J133" s="8"/>
      <c r="K133" s="8"/>
      <c r="L133" s="8"/>
      <c r="M133" s="8"/>
      <c r="X133" s="19"/>
      <c r="AB133" s="43" t="s">
        <v>282</v>
      </c>
    </row>
    <row r="134" spans="1:28" x14ac:dyDescent="0.2">
      <c r="A134" s="13" t="s">
        <v>396</v>
      </c>
      <c r="B134" s="32" t="s">
        <v>422</v>
      </c>
      <c r="C134" s="69" t="s">
        <v>46</v>
      </c>
      <c r="D134" s="139" t="s">
        <v>46</v>
      </c>
      <c r="E134" s="142" t="str">
        <f t="shared" si="5"/>
        <v/>
      </c>
      <c r="F134" s="1" t="str">
        <f t="shared" si="8"/>
        <v>Estadística respectiva</v>
      </c>
      <c r="G134" s="8"/>
      <c r="H134" s="8"/>
      <c r="I134" s="8"/>
      <c r="J134" s="8"/>
      <c r="K134" s="8"/>
      <c r="L134" s="8"/>
      <c r="M134" s="8"/>
      <c r="X134" s="19"/>
      <c r="AB134" s="43" t="s">
        <v>283</v>
      </c>
    </row>
    <row r="135" spans="1:28" ht="25.5" x14ac:dyDescent="0.2">
      <c r="A135" s="13" t="s">
        <v>397</v>
      </c>
      <c r="B135" s="32" t="s">
        <v>82</v>
      </c>
      <c r="C135" s="69" t="s">
        <v>46</v>
      </c>
      <c r="D135" s="139" t="s">
        <v>46</v>
      </c>
      <c r="E135" s="142" t="str">
        <f t="shared" si="5"/>
        <v/>
      </c>
      <c r="F135" s="1" t="str">
        <f t="shared" si="8"/>
        <v>Documentación de las medidas implementadas</v>
      </c>
      <c r="G135" s="8"/>
      <c r="H135" s="8"/>
      <c r="I135" s="8"/>
      <c r="J135" s="8"/>
      <c r="K135" s="8"/>
      <c r="L135" s="8"/>
      <c r="M135" s="8"/>
      <c r="X135" s="19"/>
      <c r="AB135" s="43" t="s">
        <v>284</v>
      </c>
    </row>
    <row r="136" spans="1:28" ht="25.5" x14ac:dyDescent="0.2">
      <c r="A136" s="13" t="s">
        <v>398</v>
      </c>
      <c r="B136" s="32" t="s">
        <v>83</v>
      </c>
      <c r="C136" s="69" t="s">
        <v>46</v>
      </c>
      <c r="D136" s="139" t="s">
        <v>46</v>
      </c>
      <c r="E136" s="142" t="str">
        <f t="shared" si="5"/>
        <v/>
      </c>
      <c r="F136" s="1" t="str">
        <f t="shared" si="8"/>
        <v>Estadística respectiva</v>
      </c>
      <c r="G136" s="8"/>
      <c r="H136" s="8"/>
      <c r="I136" s="8"/>
      <c r="J136" s="8"/>
      <c r="K136" s="8"/>
      <c r="L136" s="8"/>
      <c r="M136" s="8"/>
      <c r="X136" s="19"/>
      <c r="AB136" s="43" t="s">
        <v>283</v>
      </c>
    </row>
    <row r="137" spans="1:28" ht="25.5" x14ac:dyDescent="0.2">
      <c r="A137" s="13" t="s">
        <v>399</v>
      </c>
      <c r="B137" s="32" t="s">
        <v>443</v>
      </c>
      <c r="C137" s="69" t="s">
        <v>410</v>
      </c>
      <c r="D137" s="139" t="s">
        <v>410</v>
      </c>
      <c r="E137" s="142" t="str">
        <f t="shared" si="5"/>
        <v/>
      </c>
      <c r="F137" s="1" t="str">
        <f t="shared" si="8"/>
        <v/>
      </c>
      <c r="G137" s="8"/>
      <c r="H137" s="8"/>
      <c r="I137" s="8"/>
      <c r="J137" s="8"/>
      <c r="K137" s="8"/>
      <c r="L137" s="8"/>
      <c r="M137" s="8"/>
      <c r="X137" s="19"/>
      <c r="AB137" s="43" t="s">
        <v>285</v>
      </c>
    </row>
    <row r="138" spans="1:28" ht="25.5" x14ac:dyDescent="0.2">
      <c r="A138" s="13" t="s">
        <v>400</v>
      </c>
      <c r="B138" s="32" t="s">
        <v>84</v>
      </c>
      <c r="C138" s="69" t="s">
        <v>410</v>
      </c>
      <c r="D138" s="139" t="s">
        <v>410</v>
      </c>
      <c r="E138" s="142" t="str">
        <f t="shared" si="5"/>
        <v/>
      </c>
      <c r="F138" s="1" t="str">
        <f t="shared" si="8"/>
        <v/>
      </c>
      <c r="G138" s="8"/>
      <c r="H138" s="8"/>
      <c r="I138" s="8"/>
      <c r="J138" s="8"/>
      <c r="K138" s="8"/>
      <c r="L138" s="8"/>
      <c r="M138" s="8"/>
      <c r="X138" s="19"/>
      <c r="AB138" s="43" t="s">
        <v>286</v>
      </c>
    </row>
    <row r="139" spans="1:28" ht="76.5" x14ac:dyDescent="0.2">
      <c r="A139" s="13" t="s">
        <v>401</v>
      </c>
      <c r="B139" s="32" t="s">
        <v>411</v>
      </c>
      <c r="C139" s="69" t="s">
        <v>410</v>
      </c>
      <c r="D139" s="139" t="s">
        <v>410</v>
      </c>
      <c r="E139" s="142" t="str">
        <f t="shared" si="5"/>
        <v/>
      </c>
      <c r="F139" s="1" t="str">
        <f t="shared" si="8"/>
        <v/>
      </c>
      <c r="G139" s="8" t="s">
        <v>125</v>
      </c>
      <c r="H139" s="8"/>
      <c r="I139" s="8"/>
      <c r="J139" s="8"/>
      <c r="K139" s="8"/>
      <c r="L139" s="8"/>
      <c r="M139" s="8"/>
      <c r="X139" s="19"/>
      <c r="AB139" s="43" t="s">
        <v>92</v>
      </c>
    </row>
    <row r="140" spans="1:28" ht="38.25" x14ac:dyDescent="0.2">
      <c r="A140" s="13" t="s">
        <v>402</v>
      </c>
      <c r="B140" s="32" t="s">
        <v>412</v>
      </c>
      <c r="C140" s="69" t="s">
        <v>410</v>
      </c>
      <c r="D140" s="139" t="s">
        <v>410</v>
      </c>
      <c r="E140" s="142" t="str">
        <f>IF(C140=D140,"","Diferencia")</f>
        <v/>
      </c>
      <c r="F140" s="1" t="str">
        <f t="shared" si="8"/>
        <v/>
      </c>
      <c r="G140" s="8" t="s">
        <v>125</v>
      </c>
      <c r="H140" s="8"/>
      <c r="I140" s="8"/>
      <c r="J140" s="8"/>
      <c r="K140" s="8"/>
      <c r="L140" s="8"/>
      <c r="M140" s="8"/>
      <c r="X140" s="19"/>
      <c r="AB140" s="43" t="s">
        <v>92</v>
      </c>
    </row>
    <row r="141" spans="1:28" ht="38.25" x14ac:dyDescent="0.2">
      <c r="A141" s="13" t="s">
        <v>403</v>
      </c>
      <c r="B141" s="32" t="s">
        <v>413</v>
      </c>
      <c r="C141" s="69" t="s">
        <v>46</v>
      </c>
      <c r="D141" s="139" t="s">
        <v>410</v>
      </c>
      <c r="E141" s="142" t="str">
        <f>IF(C141=D141,"","Diferencia")</f>
        <v>Diferencia</v>
      </c>
      <c r="F141" s="1" t="str">
        <f t="shared" si="8"/>
        <v/>
      </c>
      <c r="G141" s="8" t="s">
        <v>125</v>
      </c>
      <c r="H141" s="8"/>
      <c r="I141" s="8"/>
      <c r="J141" s="8"/>
      <c r="K141" s="8"/>
      <c r="L141" s="8"/>
      <c r="M141" s="8"/>
      <c r="X141" s="19"/>
      <c r="AB141" s="43" t="s">
        <v>92</v>
      </c>
    </row>
    <row r="142" spans="1:28" ht="38.25" x14ac:dyDescent="0.2">
      <c r="A142" s="13" t="s">
        <v>404</v>
      </c>
      <c r="B142" s="32" t="s">
        <v>48</v>
      </c>
      <c r="C142" s="69" t="s">
        <v>508</v>
      </c>
      <c r="D142" s="139" t="s">
        <v>156</v>
      </c>
      <c r="E142" s="142" t="str">
        <f>IF(C142=D142,"","Diferencia")</f>
        <v>Diferencia</v>
      </c>
      <c r="F142" s="1" t="str">
        <f t="shared" si="8"/>
        <v/>
      </c>
      <c r="G142" s="8" t="s">
        <v>127</v>
      </c>
      <c r="H142" s="8"/>
      <c r="I142" s="8"/>
      <c r="J142" s="8"/>
      <c r="K142" s="8"/>
      <c r="L142" s="8"/>
      <c r="M142" s="8"/>
      <c r="X142" s="19"/>
      <c r="AB142" s="43" t="s">
        <v>409</v>
      </c>
    </row>
    <row r="143" spans="1:28" ht="38.25" x14ac:dyDescent="0.2">
      <c r="A143" s="13" t="s">
        <v>405</v>
      </c>
      <c r="B143" s="31" t="s">
        <v>493</v>
      </c>
      <c r="C143" s="69" t="s">
        <v>46</v>
      </c>
      <c r="D143" s="139" t="s">
        <v>410</v>
      </c>
      <c r="E143" s="142" t="str">
        <f>IF(C143=D143,"","Diferencia")</f>
        <v>Diferencia</v>
      </c>
      <c r="F143" s="1" t="str">
        <f t="shared" si="8"/>
        <v/>
      </c>
      <c r="G143" s="1"/>
      <c r="H143" s="1"/>
      <c r="I143" s="8"/>
      <c r="J143" s="8"/>
      <c r="K143" s="8"/>
      <c r="L143" s="8"/>
      <c r="M143" s="8"/>
      <c r="AB143" s="24" t="s">
        <v>287</v>
      </c>
    </row>
    <row r="144" spans="1:28" ht="25.5" x14ac:dyDescent="0.2">
      <c r="A144" s="13" t="s">
        <v>406</v>
      </c>
      <c r="B144" s="31" t="s">
        <v>494</v>
      </c>
      <c r="C144" s="69" t="s">
        <v>46</v>
      </c>
      <c r="D144" s="139" t="s">
        <v>46</v>
      </c>
      <c r="E144" s="142" t="str">
        <f>IF(C144=D144,"","Diferencia")</f>
        <v/>
      </c>
      <c r="F144" s="1" t="str">
        <f t="shared" si="8"/>
        <v>Plan oficial de sucesión</v>
      </c>
      <c r="G144" s="8" t="s">
        <v>128</v>
      </c>
      <c r="H144" s="8"/>
      <c r="I144" s="8"/>
      <c r="J144" s="8"/>
      <c r="K144" s="8"/>
      <c r="L144" s="8"/>
      <c r="M144" s="8"/>
      <c r="AB144" s="24" t="s">
        <v>288</v>
      </c>
    </row>
    <row r="146" spans="2:5" x14ac:dyDescent="0.2">
      <c r="D146" s="150" t="s">
        <v>431</v>
      </c>
      <c r="E146" s="45">
        <f>COUNTIF(E11:E144,"=Diferencia")</f>
        <v>20</v>
      </c>
    </row>
    <row r="147" spans="2:5" x14ac:dyDescent="0.2">
      <c r="B147" s="65" t="s">
        <v>129</v>
      </c>
    </row>
    <row r="148" spans="2:5" x14ac:dyDescent="0.2">
      <c r="B148" s="66" t="s">
        <v>130</v>
      </c>
      <c r="C148" s="2"/>
      <c r="D148" s="2"/>
      <c r="E148" s="2"/>
    </row>
    <row r="150" spans="2:5" x14ac:dyDescent="0.2">
      <c r="B150" s="65" t="s">
        <v>131</v>
      </c>
    </row>
    <row r="151" spans="2:5" x14ac:dyDescent="0.2">
      <c r="B151" s="66" t="s">
        <v>132</v>
      </c>
    </row>
    <row r="153" spans="2:5" x14ac:dyDescent="0.2">
      <c r="B153" s="65" t="s">
        <v>4</v>
      </c>
    </row>
    <row r="154" spans="2:5" x14ac:dyDescent="0.2">
      <c r="B154" s="66" t="s">
        <v>203</v>
      </c>
    </row>
  </sheetData>
  <protectedRanges>
    <protectedRange sqref="B6" name="Sector"/>
    <protectedRange sqref="B4" name="Inst"/>
    <protectedRange sqref="D11:D144" name="Verificadas"/>
    <protectedRange sqref="B147:B154" name="Participantes"/>
    <protectedRange sqref="H11:H154" name="ObsVerif"/>
  </protectedRanges>
  <mergeCells count="1">
    <mergeCell ref="C7:D7"/>
  </mergeCells>
  <phoneticPr fontId="20" type="noConversion"/>
  <conditionalFormatting sqref="B4">
    <cfRule type="cellIs" dxfId="0" priority="1" stopIfTrue="1" operator="equal">
      <formula>"Anote el nombre de la institución"</formula>
    </cfRule>
  </conditionalFormatting>
  <dataValidations count="2">
    <dataValidation type="list" allowBlank="1" showInputMessage="1" showErrorMessage="1" sqref="B6:B7">
      <formula1>inst</formula1>
    </dataValidation>
    <dataValidation type="list" allowBlank="1" showInputMessage="1" showErrorMessage="1" sqref="D11:D25 D28:D40 D43:D59 D62:D76 D79:D92 D95:D110 D113:D125 D128:D144">
      <formula1>$C$1:$C$3</formula1>
    </dataValidation>
  </dataValidations>
  <pageMargins left="0.59055118110236227" right="0.39370078740157483" top="0.59055118110236227" bottom="0.59055118110236227" header="0" footer="0"/>
  <pageSetup scale="4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workbookViewId="0">
      <pane xSplit="1" ySplit="7" topLeftCell="B8" activePane="bottomRight" state="frozen"/>
      <selection pane="topRight" activeCell="B1" sqref="B1"/>
      <selection pane="bottomLeft" activeCell="A8" sqref="A8"/>
      <selection pane="bottomRight" activeCell="C8" sqref="C8"/>
    </sheetView>
  </sheetViews>
  <sheetFormatPr baseColWidth="10" defaultRowHeight="15" x14ac:dyDescent="0.2"/>
  <cols>
    <col min="1" max="1" width="6.7109375" style="2" customWidth="1"/>
    <col min="2" max="2" width="80" style="2" customWidth="1"/>
    <col min="3" max="3" width="29.85546875" style="45" customWidth="1"/>
    <col min="4" max="4" width="11.42578125" style="5"/>
    <col min="5" max="7" width="11.7109375" style="3" customWidth="1"/>
    <col min="8" max="8" width="11.42578125" style="2"/>
    <col min="9" max="11" width="8.7109375" style="3" customWidth="1"/>
    <col min="12" max="12" width="11.42578125" style="2"/>
    <col min="13" max="13" width="14.85546875" style="2" customWidth="1"/>
    <col min="14" max="16384" width="11.42578125" style="2"/>
  </cols>
  <sheetData>
    <row r="1" spans="1:11" ht="20.25" x14ac:dyDescent="0.3">
      <c r="A1" s="163" t="s">
        <v>49</v>
      </c>
      <c r="B1" s="163"/>
      <c r="C1" s="163"/>
    </row>
    <row r="2" spans="1:11" x14ac:dyDescent="0.2">
      <c r="C2" s="2"/>
    </row>
    <row r="3" spans="1:11" ht="15" customHeight="1" x14ac:dyDescent="0.2">
      <c r="A3" s="8"/>
      <c r="B3" s="78" t="s">
        <v>39</v>
      </c>
      <c r="C3" s="79" t="str">
        <f>Respuestas!B4</f>
        <v>MINISTERIO DE JUSTICIA Y PAZ</v>
      </c>
      <c r="D3" s="2"/>
    </row>
    <row r="4" spans="1:11" x14ac:dyDescent="0.2">
      <c r="C4" s="2"/>
    </row>
    <row r="5" spans="1:11" x14ac:dyDescent="0.2">
      <c r="A5" s="8"/>
      <c r="B5" s="78"/>
      <c r="D5" s="2"/>
    </row>
    <row r="6" spans="1:11" x14ac:dyDescent="0.2">
      <c r="A6" s="8"/>
      <c r="C6" s="9"/>
      <c r="D6" s="2"/>
    </row>
    <row r="7" spans="1:11" x14ac:dyDescent="0.2">
      <c r="A7" s="71" t="s">
        <v>470</v>
      </c>
      <c r="B7" s="71" t="s">
        <v>471</v>
      </c>
      <c r="C7" s="71" t="s">
        <v>43</v>
      </c>
      <c r="E7" s="71" t="s">
        <v>50</v>
      </c>
      <c r="F7" s="71" t="s">
        <v>51</v>
      </c>
      <c r="G7" s="71" t="s">
        <v>53</v>
      </c>
      <c r="I7" s="71" t="s">
        <v>50</v>
      </c>
      <c r="J7" s="71" t="s">
        <v>51</v>
      </c>
      <c r="K7" s="71" t="s">
        <v>53</v>
      </c>
    </row>
    <row r="8" spans="1:11" x14ac:dyDescent="0.25">
      <c r="A8" s="72"/>
      <c r="B8" s="72" t="s">
        <v>472</v>
      </c>
      <c r="C8" s="143"/>
    </row>
    <row r="9" spans="1:11" x14ac:dyDescent="0.25">
      <c r="A9" s="72"/>
      <c r="B9" s="72" t="s">
        <v>473</v>
      </c>
      <c r="C9" s="15"/>
    </row>
    <row r="10" spans="1:11" x14ac:dyDescent="0.2">
      <c r="A10" s="8"/>
      <c r="B10" s="8"/>
      <c r="C10" s="16"/>
    </row>
    <row r="11" spans="1:11" x14ac:dyDescent="0.2">
      <c r="A11" s="87">
        <v>1</v>
      </c>
      <c r="B11" s="20" t="s">
        <v>44</v>
      </c>
      <c r="C11" s="16"/>
      <c r="E11" s="88" t="s">
        <v>50</v>
      </c>
      <c r="F11" s="88" t="s">
        <v>51</v>
      </c>
      <c r="G11" s="88" t="s">
        <v>53</v>
      </c>
      <c r="I11" s="88" t="s">
        <v>50</v>
      </c>
      <c r="J11" s="88" t="s">
        <v>51</v>
      </c>
      <c r="K11" s="88" t="s">
        <v>53</v>
      </c>
    </row>
    <row r="12" spans="1:11" ht="51" x14ac:dyDescent="0.2">
      <c r="A12" s="13" t="s">
        <v>289</v>
      </c>
      <c r="B12" s="85" t="s">
        <v>182</v>
      </c>
      <c r="C12" s="23" t="str">
        <f>Respuestas!D11</f>
        <v>SI</v>
      </c>
      <c r="E12" s="3" t="str">
        <f>IF(I12="X",$C12,"")</f>
        <v/>
      </c>
      <c r="F12" s="3" t="str">
        <f>IF(J12="X",$C12,"")</f>
        <v/>
      </c>
      <c r="G12" s="3" t="str">
        <f>IF(K12="X",$C12,"")</f>
        <v>SI</v>
      </c>
      <c r="K12" s="3" t="s">
        <v>52</v>
      </c>
    </row>
    <row r="13" spans="1:11" ht="25.5" x14ac:dyDescent="0.2">
      <c r="A13" s="13" t="s">
        <v>290</v>
      </c>
      <c r="B13" s="85" t="s">
        <v>183</v>
      </c>
      <c r="C13" s="23" t="str">
        <f>Respuestas!D12</f>
        <v>NO</v>
      </c>
      <c r="E13" s="3" t="str">
        <f t="shared" ref="E13:E26" si="0">IF(I13="X",$C13,"")</f>
        <v/>
      </c>
      <c r="F13" s="3" t="str">
        <f t="shared" ref="F13:F26" si="1">IF(J13="X",$C13,"")</f>
        <v>NO</v>
      </c>
      <c r="G13" s="3" t="str">
        <f t="shared" ref="G13:G26" si="2">IF(K13="X",$C13,"")</f>
        <v/>
      </c>
      <c r="J13" s="3" t="s">
        <v>52</v>
      </c>
    </row>
    <row r="14" spans="1:11" ht="51" x14ac:dyDescent="0.2">
      <c r="A14" s="13" t="s">
        <v>291</v>
      </c>
      <c r="B14" s="85" t="s">
        <v>184</v>
      </c>
      <c r="C14" s="23" t="str">
        <f>Respuestas!D13</f>
        <v>SI</v>
      </c>
      <c r="E14" s="3" t="str">
        <f t="shared" si="0"/>
        <v/>
      </c>
      <c r="F14" s="3" t="str">
        <f t="shared" si="1"/>
        <v>SI</v>
      </c>
      <c r="G14" s="3" t="str">
        <f t="shared" si="2"/>
        <v/>
      </c>
      <c r="J14" s="3" t="s">
        <v>52</v>
      </c>
    </row>
    <row r="15" spans="1:11" x14ac:dyDescent="0.2">
      <c r="A15" s="13" t="s">
        <v>292</v>
      </c>
      <c r="B15" s="85" t="s">
        <v>185</v>
      </c>
      <c r="C15" s="23" t="str">
        <f>Respuestas!D14</f>
        <v>NO</v>
      </c>
      <c r="E15" s="3" t="str">
        <f t="shared" si="0"/>
        <v>NO</v>
      </c>
      <c r="F15" s="3" t="str">
        <f t="shared" si="1"/>
        <v/>
      </c>
      <c r="G15" s="3" t="str">
        <f t="shared" si="2"/>
        <v/>
      </c>
      <c r="I15" s="3" t="s">
        <v>52</v>
      </c>
    </row>
    <row r="16" spans="1:11" ht="51" x14ac:dyDescent="0.2">
      <c r="A16" s="13" t="s">
        <v>293</v>
      </c>
      <c r="B16" s="85" t="s">
        <v>186</v>
      </c>
      <c r="C16" s="23" t="str">
        <f>Respuestas!D15</f>
        <v>NO</v>
      </c>
      <c r="E16" s="3" t="str">
        <f t="shared" si="0"/>
        <v>NO</v>
      </c>
      <c r="F16" s="3" t="str">
        <f t="shared" si="1"/>
        <v/>
      </c>
      <c r="G16" s="3" t="str">
        <f t="shared" si="2"/>
        <v/>
      </c>
      <c r="I16" s="3" t="s">
        <v>52</v>
      </c>
    </row>
    <row r="17" spans="1:11" ht="38.25" x14ac:dyDescent="0.2">
      <c r="A17" s="13" t="s">
        <v>294</v>
      </c>
      <c r="B17" s="85" t="s">
        <v>187</v>
      </c>
      <c r="C17" s="23" t="str">
        <f>Respuestas!D16</f>
        <v>SI</v>
      </c>
      <c r="E17" s="3" t="str">
        <f t="shared" si="0"/>
        <v>SI</v>
      </c>
      <c r="F17" s="3" t="str">
        <f t="shared" si="1"/>
        <v/>
      </c>
      <c r="G17" s="3" t="str">
        <f t="shared" si="2"/>
        <v/>
      </c>
      <c r="I17" s="3" t="s">
        <v>52</v>
      </c>
    </row>
    <row r="18" spans="1:11" ht="25.5" x14ac:dyDescent="0.2">
      <c r="A18" s="13" t="s">
        <v>295</v>
      </c>
      <c r="B18" s="85" t="s">
        <v>417</v>
      </c>
      <c r="C18" s="23" t="str">
        <f>Respuestas!D17</f>
        <v>SI</v>
      </c>
      <c r="E18" s="3" t="str">
        <f t="shared" si="0"/>
        <v/>
      </c>
      <c r="F18" s="3" t="str">
        <f t="shared" si="1"/>
        <v>SI</v>
      </c>
      <c r="G18" s="3" t="str">
        <f t="shared" si="2"/>
        <v/>
      </c>
      <c r="J18" s="3" t="s">
        <v>52</v>
      </c>
    </row>
    <row r="19" spans="1:11" ht="25.5" x14ac:dyDescent="0.2">
      <c r="A19" s="13" t="s">
        <v>296</v>
      </c>
      <c r="B19" s="85" t="s">
        <v>418</v>
      </c>
      <c r="C19" s="23" t="str">
        <f>Respuestas!D18</f>
        <v>SI</v>
      </c>
      <c r="E19" s="3" t="str">
        <f t="shared" si="0"/>
        <v>SI</v>
      </c>
      <c r="F19" s="3" t="str">
        <f t="shared" si="1"/>
        <v/>
      </c>
      <c r="G19" s="3" t="str">
        <f t="shared" si="2"/>
        <v/>
      </c>
      <c r="I19" s="3" t="s">
        <v>52</v>
      </c>
    </row>
    <row r="20" spans="1:11" ht="89.25" x14ac:dyDescent="0.2">
      <c r="A20" s="13" t="s">
        <v>297</v>
      </c>
      <c r="B20" s="85" t="s">
        <v>419</v>
      </c>
      <c r="C20" s="23" t="str">
        <f>Respuestas!D19</f>
        <v>NO</v>
      </c>
      <c r="E20" s="3" t="str">
        <f t="shared" si="0"/>
        <v/>
      </c>
      <c r="F20" s="3" t="str">
        <f t="shared" si="1"/>
        <v/>
      </c>
      <c r="G20" s="3" t="str">
        <f t="shared" si="2"/>
        <v>NO</v>
      </c>
      <c r="K20" s="3" t="s">
        <v>52</v>
      </c>
    </row>
    <row r="21" spans="1:11" ht="25.5" x14ac:dyDescent="0.2">
      <c r="A21" s="13" t="s">
        <v>298</v>
      </c>
      <c r="B21" s="85" t="s">
        <v>420</v>
      </c>
      <c r="C21" s="23" t="str">
        <f>Respuestas!D20</f>
        <v>NO</v>
      </c>
      <c r="E21" s="3" t="str">
        <f t="shared" si="0"/>
        <v/>
      </c>
      <c r="F21" s="3" t="str">
        <f t="shared" si="1"/>
        <v/>
      </c>
      <c r="G21" s="3" t="str">
        <f t="shared" si="2"/>
        <v>NO</v>
      </c>
      <c r="K21" s="3" t="s">
        <v>52</v>
      </c>
    </row>
    <row r="22" spans="1:11" ht="25.5" x14ac:dyDescent="0.2">
      <c r="A22" s="13" t="s">
        <v>299</v>
      </c>
      <c r="B22" s="85" t="s">
        <v>421</v>
      </c>
      <c r="C22" s="23" t="str">
        <f>Respuestas!D21</f>
        <v>SI</v>
      </c>
      <c r="E22" s="3" t="str">
        <f t="shared" si="0"/>
        <v/>
      </c>
      <c r="F22" s="3" t="str">
        <f t="shared" si="1"/>
        <v>SI</v>
      </c>
      <c r="G22" s="3" t="str">
        <f t="shared" si="2"/>
        <v/>
      </c>
      <c r="J22" s="3" t="s">
        <v>52</v>
      </c>
    </row>
    <row r="23" spans="1:11" ht="51" x14ac:dyDescent="0.2">
      <c r="A23" s="13" t="s">
        <v>300</v>
      </c>
      <c r="B23" s="85" t="s">
        <v>158</v>
      </c>
      <c r="C23" s="23" t="str">
        <f>Respuestas!D22</f>
        <v>SI</v>
      </c>
      <c r="E23" s="3" t="str">
        <f t="shared" si="0"/>
        <v>SI</v>
      </c>
      <c r="F23" s="3" t="str">
        <f t="shared" si="1"/>
        <v/>
      </c>
      <c r="G23" s="3" t="str">
        <f t="shared" si="2"/>
        <v/>
      </c>
      <c r="I23" s="3" t="s">
        <v>52</v>
      </c>
    </row>
    <row r="24" spans="1:11" ht="25.5" x14ac:dyDescent="0.2">
      <c r="A24" s="13" t="s">
        <v>301</v>
      </c>
      <c r="B24" s="85" t="s">
        <v>159</v>
      </c>
      <c r="C24" s="23" t="str">
        <f>Respuestas!D23</f>
        <v>SI</v>
      </c>
      <c r="E24" s="3" t="str">
        <f t="shared" si="0"/>
        <v>SI</v>
      </c>
      <c r="F24" s="3" t="str">
        <f t="shared" si="1"/>
        <v/>
      </c>
      <c r="G24" s="3" t="str">
        <f t="shared" si="2"/>
        <v/>
      </c>
      <c r="I24" s="3" t="s">
        <v>52</v>
      </c>
    </row>
    <row r="25" spans="1:11" ht="38.25" x14ac:dyDescent="0.2">
      <c r="A25" s="13" t="s">
        <v>302</v>
      </c>
      <c r="B25" s="85" t="s">
        <v>160</v>
      </c>
      <c r="C25" s="23" t="str">
        <f>Respuestas!D24</f>
        <v>NO</v>
      </c>
      <c r="E25" s="3" t="str">
        <f t="shared" si="0"/>
        <v/>
      </c>
      <c r="F25" s="3" t="str">
        <f t="shared" si="1"/>
        <v>NO</v>
      </c>
      <c r="G25" s="3" t="str">
        <f t="shared" si="2"/>
        <v/>
      </c>
      <c r="J25" s="3" t="s">
        <v>52</v>
      </c>
    </row>
    <row r="26" spans="1:11" ht="25.5" x14ac:dyDescent="0.2">
      <c r="A26" s="13" t="s">
        <v>303</v>
      </c>
      <c r="B26" s="85" t="s">
        <v>161</v>
      </c>
      <c r="C26" s="23" t="str">
        <f>Respuestas!D25</f>
        <v>SI</v>
      </c>
      <c r="E26" s="3" t="str">
        <f t="shared" si="0"/>
        <v/>
      </c>
      <c r="F26" s="3" t="str">
        <f t="shared" si="1"/>
        <v>SI</v>
      </c>
      <c r="G26" s="3" t="str">
        <f t="shared" si="2"/>
        <v/>
      </c>
      <c r="J26" s="3" t="s">
        <v>52</v>
      </c>
    </row>
    <row r="27" spans="1:11" x14ac:dyDescent="0.2">
      <c r="A27" s="13"/>
      <c r="B27" s="25"/>
      <c r="C27" s="23"/>
    </row>
    <row r="28" spans="1:11" x14ac:dyDescent="0.2">
      <c r="A28" s="67"/>
      <c r="B28" s="68" t="s">
        <v>459</v>
      </c>
      <c r="C28" s="69">
        <f>COUNTIF(C12:C26,"si")</f>
        <v>9</v>
      </c>
      <c r="E28" s="69">
        <f>COUNTIF(E12:E26,"si")</f>
        <v>4</v>
      </c>
      <c r="F28" s="69">
        <f>COUNTIF(F12:F26,"si")</f>
        <v>4</v>
      </c>
      <c r="G28" s="69">
        <f>COUNTIF(G12:G26,"si")</f>
        <v>1</v>
      </c>
    </row>
    <row r="29" spans="1:11" x14ac:dyDescent="0.2">
      <c r="A29" s="67"/>
      <c r="B29" s="68" t="s">
        <v>460</v>
      </c>
      <c r="C29" s="69">
        <f>COUNTIF(C12:C26,"No")</f>
        <v>6</v>
      </c>
      <c r="E29" s="69">
        <f>COUNTIF(E12:E26,"No")</f>
        <v>2</v>
      </c>
      <c r="F29" s="69">
        <f>COUNTIF(F12:F26,"No")</f>
        <v>2</v>
      </c>
      <c r="G29" s="69">
        <f>COUNTIF(G12:G26,"No")</f>
        <v>2</v>
      </c>
    </row>
    <row r="30" spans="1:11" x14ac:dyDescent="0.2">
      <c r="A30" s="67"/>
      <c r="B30" s="68" t="s">
        <v>461</v>
      </c>
      <c r="C30" s="69">
        <f>COUNTIF(C12:C26,"No APLICA")</f>
        <v>0</v>
      </c>
      <c r="E30" s="69">
        <f>COUNTIF(E12:E26,"No APLICA")</f>
        <v>0</v>
      </c>
      <c r="F30" s="69">
        <f>COUNTIF(F12:F26,"No APLICA")</f>
        <v>0</v>
      </c>
      <c r="G30" s="69">
        <f>COUNTIF(G12:G26,"No APLICA")</f>
        <v>0</v>
      </c>
    </row>
    <row r="31" spans="1:11" x14ac:dyDescent="0.2">
      <c r="A31" s="70"/>
      <c r="B31" s="68" t="s">
        <v>462</v>
      </c>
      <c r="C31" s="69">
        <f>IF((SUM(C28:C30)-C30)=0,0,(C28*100/(SUM(C28:C30)-C30)))</f>
        <v>60</v>
      </c>
      <c r="E31" s="69">
        <f>IF((SUM(E28:E30)-E30)=0,0,(E28*100/(SUM(E28:E30)-E30)))</f>
        <v>66.666666666666671</v>
      </c>
      <c r="F31" s="69">
        <f>IF((SUM(F28:F30)-F30)=0,0,(F28*100/(SUM(F28:F30)-F30)))</f>
        <v>66.666666666666671</v>
      </c>
      <c r="G31" s="69">
        <f>IF((SUM(G28:G30)-G30)=0,0,(G28*100/(SUM(G28:G30)-G30)))</f>
        <v>33.333333333333336</v>
      </c>
    </row>
    <row r="32" spans="1:11" x14ac:dyDescent="0.2">
      <c r="A32" s="8"/>
      <c r="B32" s="25"/>
      <c r="C32" s="23"/>
    </row>
    <row r="33" spans="1:11" ht="26.25" customHeight="1" x14ac:dyDescent="0.2">
      <c r="A33" s="87">
        <v>2</v>
      </c>
      <c r="B33" s="20" t="s">
        <v>47</v>
      </c>
      <c r="C33" s="23"/>
      <c r="E33" s="88" t="s">
        <v>50</v>
      </c>
      <c r="F33" s="88" t="s">
        <v>51</v>
      </c>
      <c r="G33" s="88" t="s">
        <v>53</v>
      </c>
      <c r="I33" s="88" t="s">
        <v>50</v>
      </c>
      <c r="J33" s="88" t="s">
        <v>51</v>
      </c>
      <c r="K33" s="88" t="s">
        <v>53</v>
      </c>
    </row>
    <row r="34" spans="1:11" ht="25.5" x14ac:dyDescent="0.2">
      <c r="A34" s="30" t="s">
        <v>304</v>
      </c>
      <c r="B34" s="29" t="s">
        <v>162</v>
      </c>
      <c r="C34" s="23" t="str">
        <f>Respuestas!D28</f>
        <v>SI</v>
      </c>
      <c r="E34" s="3" t="str">
        <f>IF(I34="X",$C34,"")</f>
        <v/>
      </c>
      <c r="F34" s="3" t="str">
        <f>IF(J34="X",$C34,"")</f>
        <v>SI</v>
      </c>
      <c r="G34" s="3" t="str">
        <f>IF(K34="X",$C34,"")</f>
        <v/>
      </c>
      <c r="J34" s="3" t="s">
        <v>52</v>
      </c>
    </row>
    <row r="35" spans="1:11" x14ac:dyDescent="0.2">
      <c r="A35" s="13" t="s">
        <v>305</v>
      </c>
      <c r="B35" s="29" t="s">
        <v>163</v>
      </c>
      <c r="C35" s="23" t="str">
        <f>Respuestas!D29</f>
        <v>NO</v>
      </c>
      <c r="E35" s="3" t="str">
        <f t="shared" ref="E35:E46" si="3">IF(I35="X",$C35,"")</f>
        <v>NO</v>
      </c>
      <c r="F35" s="3" t="str">
        <f t="shared" ref="F35:F46" si="4">IF(J35="X",$C35,"")</f>
        <v/>
      </c>
      <c r="G35" s="3" t="str">
        <f t="shared" ref="G35:G46" si="5">IF(K35="X",$C35,"")</f>
        <v/>
      </c>
      <c r="I35" s="3" t="s">
        <v>52</v>
      </c>
    </row>
    <row r="36" spans="1:11" ht="25.5" x14ac:dyDescent="0.2">
      <c r="A36" s="30" t="s">
        <v>306</v>
      </c>
      <c r="B36" s="29" t="s">
        <v>164</v>
      </c>
      <c r="C36" s="23" t="str">
        <f>Respuestas!D30</f>
        <v>NO</v>
      </c>
      <c r="E36" s="3" t="str">
        <f t="shared" si="3"/>
        <v>NO</v>
      </c>
      <c r="F36" s="3" t="str">
        <f t="shared" si="4"/>
        <v/>
      </c>
      <c r="G36" s="3" t="str">
        <f t="shared" si="5"/>
        <v/>
      </c>
      <c r="I36" s="3" t="s">
        <v>52</v>
      </c>
    </row>
    <row r="37" spans="1:11" ht="25.5" x14ac:dyDescent="0.2">
      <c r="A37" s="13" t="s">
        <v>307</v>
      </c>
      <c r="B37" s="29" t="s">
        <v>165</v>
      </c>
      <c r="C37" s="23" t="str">
        <f>Respuestas!D31</f>
        <v>SI</v>
      </c>
      <c r="E37" s="3" t="str">
        <f t="shared" si="3"/>
        <v>SI</v>
      </c>
      <c r="F37" s="3" t="str">
        <f t="shared" si="4"/>
        <v/>
      </c>
      <c r="G37" s="3" t="str">
        <f t="shared" si="5"/>
        <v/>
      </c>
      <c r="I37" s="3" t="s">
        <v>52</v>
      </c>
    </row>
    <row r="38" spans="1:11" ht="102" x14ac:dyDescent="0.2">
      <c r="A38" s="30" t="s">
        <v>308</v>
      </c>
      <c r="B38" s="29" t="s">
        <v>166</v>
      </c>
      <c r="C38" s="23" t="str">
        <f>Respuestas!D32</f>
        <v>SI</v>
      </c>
      <c r="E38" s="3" t="str">
        <f t="shared" si="3"/>
        <v/>
      </c>
      <c r="F38" s="3" t="str">
        <f t="shared" si="4"/>
        <v/>
      </c>
      <c r="G38" s="3" t="str">
        <f t="shared" si="5"/>
        <v>SI</v>
      </c>
      <c r="K38" s="3" t="s">
        <v>52</v>
      </c>
    </row>
    <row r="39" spans="1:11" ht="25.5" x14ac:dyDescent="0.2">
      <c r="A39" s="13" t="s">
        <v>309</v>
      </c>
      <c r="B39" s="29" t="s">
        <v>167</v>
      </c>
      <c r="C39" s="23" t="str">
        <f>Respuestas!D33</f>
        <v>NO</v>
      </c>
      <c r="E39" s="3" t="str">
        <f t="shared" si="3"/>
        <v/>
      </c>
      <c r="F39" s="3" t="str">
        <f t="shared" si="4"/>
        <v/>
      </c>
      <c r="G39" s="3" t="str">
        <f t="shared" si="5"/>
        <v>NO</v>
      </c>
      <c r="K39" s="3" t="s">
        <v>52</v>
      </c>
    </row>
    <row r="40" spans="1:11" ht="38.25" x14ac:dyDescent="0.2">
      <c r="A40" s="30" t="s">
        <v>310</v>
      </c>
      <c r="B40" s="29" t="s">
        <v>168</v>
      </c>
      <c r="C40" s="23" t="str">
        <f>Respuestas!D34</f>
        <v>SI</v>
      </c>
      <c r="E40" s="3" t="str">
        <f t="shared" si="3"/>
        <v>SI</v>
      </c>
      <c r="F40" s="3" t="str">
        <f t="shared" si="4"/>
        <v/>
      </c>
      <c r="G40" s="3" t="str">
        <f t="shared" si="5"/>
        <v/>
      </c>
      <c r="I40" s="3" t="s">
        <v>52</v>
      </c>
    </row>
    <row r="41" spans="1:11" x14ac:dyDescent="0.2">
      <c r="A41" s="13" t="s">
        <v>311</v>
      </c>
      <c r="B41" s="29" t="s">
        <v>169</v>
      </c>
      <c r="C41" s="23" t="str">
        <f>Respuestas!D35</f>
        <v>SI</v>
      </c>
      <c r="E41" s="3" t="str">
        <f t="shared" si="3"/>
        <v/>
      </c>
      <c r="F41" s="3" t="str">
        <f t="shared" si="4"/>
        <v>SI</v>
      </c>
      <c r="G41" s="3" t="str">
        <f t="shared" si="5"/>
        <v/>
      </c>
      <c r="J41" s="3" t="s">
        <v>52</v>
      </c>
    </row>
    <row r="42" spans="1:11" ht="25.5" x14ac:dyDescent="0.2">
      <c r="A42" s="30" t="s">
        <v>312</v>
      </c>
      <c r="B42" s="29" t="s">
        <v>173</v>
      </c>
      <c r="C42" s="23" t="str">
        <f>Respuestas!D36</f>
        <v>SI</v>
      </c>
      <c r="E42" s="3" t="str">
        <f t="shared" si="3"/>
        <v/>
      </c>
      <c r="F42" s="3" t="str">
        <f t="shared" si="4"/>
        <v>SI</v>
      </c>
      <c r="G42" s="3" t="str">
        <f t="shared" si="5"/>
        <v/>
      </c>
      <c r="J42" s="3" t="s">
        <v>52</v>
      </c>
    </row>
    <row r="43" spans="1:11" ht="25.5" x14ac:dyDescent="0.2">
      <c r="A43" s="13" t="s">
        <v>313</v>
      </c>
      <c r="B43" s="18" t="s">
        <v>174</v>
      </c>
      <c r="C43" s="23" t="str">
        <f>Respuestas!D37</f>
        <v>NO</v>
      </c>
      <c r="E43" s="3" t="str">
        <f t="shared" si="3"/>
        <v/>
      </c>
      <c r="F43" s="3" t="str">
        <f t="shared" si="4"/>
        <v/>
      </c>
      <c r="G43" s="3" t="str">
        <f t="shared" si="5"/>
        <v>NO</v>
      </c>
      <c r="K43" s="3" t="s">
        <v>52</v>
      </c>
    </row>
    <row r="44" spans="1:11" ht="25.5" x14ac:dyDescent="0.2">
      <c r="A44" s="30" t="s">
        <v>314</v>
      </c>
      <c r="B44" s="31" t="s">
        <v>175</v>
      </c>
      <c r="C44" s="23" t="str">
        <f>Respuestas!D38</f>
        <v>NO</v>
      </c>
      <c r="E44" s="3" t="str">
        <f t="shared" si="3"/>
        <v/>
      </c>
      <c r="F44" s="3" t="str">
        <f t="shared" si="4"/>
        <v>NO</v>
      </c>
      <c r="G44" s="3" t="str">
        <f t="shared" si="5"/>
        <v/>
      </c>
      <c r="J44" s="3" t="s">
        <v>52</v>
      </c>
    </row>
    <row r="45" spans="1:11" ht="25.5" x14ac:dyDescent="0.2">
      <c r="A45" s="13" t="s">
        <v>315</v>
      </c>
      <c r="B45" s="31" t="s">
        <v>176</v>
      </c>
      <c r="C45" s="23" t="str">
        <f>Respuestas!D39</f>
        <v>NO</v>
      </c>
      <c r="E45" s="3" t="str">
        <f t="shared" si="3"/>
        <v/>
      </c>
      <c r="F45" s="3" t="str">
        <f t="shared" si="4"/>
        <v/>
      </c>
      <c r="G45" s="3" t="str">
        <f t="shared" si="5"/>
        <v>NO</v>
      </c>
      <c r="K45" s="3" t="s">
        <v>52</v>
      </c>
    </row>
    <row r="46" spans="1:11" ht="24" customHeight="1" x14ac:dyDescent="0.2">
      <c r="A46" s="30" t="s">
        <v>316</v>
      </c>
      <c r="B46" s="31" t="s">
        <v>177</v>
      </c>
      <c r="C46" s="23" t="str">
        <f>Respuestas!D40</f>
        <v>SI</v>
      </c>
      <c r="E46" s="3" t="str">
        <f t="shared" si="3"/>
        <v>SI</v>
      </c>
      <c r="F46" s="3" t="str">
        <f t="shared" si="4"/>
        <v/>
      </c>
      <c r="G46" s="3" t="str">
        <f t="shared" si="5"/>
        <v/>
      </c>
      <c r="I46" s="3" t="s">
        <v>52</v>
      </c>
    </row>
    <row r="47" spans="1:11" x14ac:dyDescent="0.2">
      <c r="A47" s="8"/>
      <c r="B47" s="8"/>
      <c r="C47" s="16"/>
    </row>
    <row r="48" spans="1:11" x14ac:dyDescent="0.2">
      <c r="A48" s="8"/>
      <c r="B48" s="68" t="s">
        <v>459</v>
      </c>
      <c r="C48" s="69">
        <f>COUNTIF(C34:C46,"si")</f>
        <v>7</v>
      </c>
      <c r="E48" s="69">
        <f>COUNTIF(E34:E46,"si")</f>
        <v>3</v>
      </c>
      <c r="F48" s="69">
        <f>COUNTIF(F34:F46,"si")</f>
        <v>3</v>
      </c>
      <c r="G48" s="69">
        <f>COUNTIF(G34:G46,"si")</f>
        <v>1</v>
      </c>
    </row>
    <row r="49" spans="1:11" x14ac:dyDescent="0.2">
      <c r="A49" s="8"/>
      <c r="B49" s="68" t="s">
        <v>460</v>
      </c>
      <c r="C49" s="69">
        <f>COUNTIF(C34:C46,"No")</f>
        <v>6</v>
      </c>
      <c r="E49" s="69">
        <f>COUNTIF(E34:E46,"No")</f>
        <v>2</v>
      </c>
      <c r="F49" s="69">
        <f>COUNTIF(F34:F46,"No")</f>
        <v>1</v>
      </c>
      <c r="G49" s="69">
        <f>COUNTIF(G34:G46,"No")</f>
        <v>3</v>
      </c>
    </row>
    <row r="50" spans="1:11" ht="12.75" x14ac:dyDescent="0.2">
      <c r="A50" s="8"/>
      <c r="B50" s="68" t="s">
        <v>461</v>
      </c>
      <c r="C50" s="69">
        <f>COUNTIF(C34:C46,"No APLICA")</f>
        <v>0</v>
      </c>
      <c r="D50" s="2"/>
      <c r="E50" s="69">
        <f>COUNTIF(E34:E46,"No APLICA")</f>
        <v>0</v>
      </c>
      <c r="F50" s="69">
        <f>COUNTIF(F34:F46,"No APLICA")</f>
        <v>0</v>
      </c>
      <c r="G50" s="69">
        <f>COUNTIF(G34:G46,"No APLICA")</f>
        <v>0</v>
      </c>
    </row>
    <row r="51" spans="1:11" ht="12.75" x14ac:dyDescent="0.2">
      <c r="A51" s="8"/>
      <c r="B51" s="68" t="s">
        <v>463</v>
      </c>
      <c r="C51" s="69">
        <f>IF((SUM(C48:C50)-C50)=0,0,(C48*100/(SUM(C48:C50)-C50)))</f>
        <v>53.846153846153847</v>
      </c>
      <c r="D51" s="2"/>
      <c r="E51" s="69">
        <f>IF((SUM(E48:E50)-E50)=0,0,(E48*100/(SUM(E48:E50)-E50)))</f>
        <v>60</v>
      </c>
      <c r="F51" s="69">
        <f>IF((SUM(F48:F50)-F50)=0,0,(F48*100/(SUM(F48:F50)-F50)))</f>
        <v>75</v>
      </c>
      <c r="G51" s="69">
        <f>IF((SUM(G48:G50)-G50)=0,0,(G48*100/(SUM(G48:G50)-G50)))</f>
        <v>25</v>
      </c>
    </row>
    <row r="52" spans="1:11" x14ac:dyDescent="0.2">
      <c r="A52" s="8"/>
      <c r="B52" s="8"/>
      <c r="C52" s="16"/>
    </row>
    <row r="53" spans="1:11" ht="12.75" x14ac:dyDescent="0.2">
      <c r="A53" s="87">
        <v>3</v>
      </c>
      <c r="B53" s="20" t="s">
        <v>75</v>
      </c>
      <c r="C53" s="16"/>
      <c r="D53" s="2"/>
      <c r="E53" s="88" t="s">
        <v>50</v>
      </c>
      <c r="F53" s="88" t="s">
        <v>51</v>
      </c>
      <c r="G53" s="88" t="s">
        <v>53</v>
      </c>
      <c r="I53" s="88" t="s">
        <v>50</v>
      </c>
      <c r="J53" s="88" t="s">
        <v>51</v>
      </c>
      <c r="K53" s="88" t="s">
        <v>53</v>
      </c>
    </row>
    <row r="54" spans="1:11" ht="25.5" x14ac:dyDescent="0.2">
      <c r="A54" s="13" t="s">
        <v>317</v>
      </c>
      <c r="B54" s="32" t="s">
        <v>178</v>
      </c>
      <c r="C54" s="23" t="str">
        <f>Respuestas!D43</f>
        <v>NO</v>
      </c>
      <c r="D54" s="2"/>
      <c r="E54" s="3" t="str">
        <f>IF(I54="X",$C54,"")</f>
        <v/>
      </c>
      <c r="F54" s="3" t="str">
        <f>IF(J54="X",$C54,"")</f>
        <v/>
      </c>
      <c r="G54" s="3" t="str">
        <f>IF(K54="X",$C54,"")</f>
        <v>NO</v>
      </c>
      <c r="K54" s="3" t="s">
        <v>52</v>
      </c>
    </row>
    <row r="55" spans="1:11" ht="140.25" x14ac:dyDescent="0.2">
      <c r="A55" s="13" t="s">
        <v>318</v>
      </c>
      <c r="B55" s="32" t="s">
        <v>424</v>
      </c>
      <c r="C55" s="23" t="str">
        <f>Respuestas!D44</f>
        <v>NO</v>
      </c>
      <c r="D55" s="2"/>
      <c r="E55" s="3" t="str">
        <f t="shared" ref="E55:E70" si="6">IF(I55="X",$C55,"")</f>
        <v/>
      </c>
      <c r="F55" s="3" t="str">
        <f t="shared" ref="F55:F70" si="7">IF(J55="X",$C55,"")</f>
        <v/>
      </c>
      <c r="G55" s="3" t="str">
        <f t="shared" ref="G55:G70" si="8">IF(K55="X",$C55,"")</f>
        <v>NO</v>
      </c>
      <c r="K55" s="3" t="s">
        <v>52</v>
      </c>
    </row>
    <row r="56" spans="1:11" ht="38.25" x14ac:dyDescent="0.2">
      <c r="A56" s="13" t="s">
        <v>319</v>
      </c>
      <c r="B56" s="32" t="s">
        <v>425</v>
      </c>
      <c r="C56" s="23" t="str">
        <f>Respuestas!D45</f>
        <v>si</v>
      </c>
      <c r="D56" s="2"/>
      <c r="E56" s="3" t="str">
        <f t="shared" si="6"/>
        <v/>
      </c>
      <c r="F56" s="3" t="str">
        <f t="shared" si="7"/>
        <v/>
      </c>
      <c r="G56" s="3" t="str">
        <f t="shared" si="8"/>
        <v>si</v>
      </c>
      <c r="K56" s="3" t="s">
        <v>52</v>
      </c>
    </row>
    <row r="57" spans="1:11" ht="25.5" x14ac:dyDescent="0.2">
      <c r="A57" s="13" t="s">
        <v>320</v>
      </c>
      <c r="B57" s="32" t="s">
        <v>426</v>
      </c>
      <c r="C57" s="23" t="str">
        <f>Respuestas!D46</f>
        <v>SI</v>
      </c>
      <c r="E57" s="3" t="str">
        <f t="shared" si="6"/>
        <v>SI</v>
      </c>
      <c r="F57" s="3" t="str">
        <f t="shared" si="7"/>
        <v/>
      </c>
      <c r="G57" s="3" t="str">
        <f t="shared" si="8"/>
        <v/>
      </c>
      <c r="I57" s="3" t="s">
        <v>52</v>
      </c>
    </row>
    <row r="58" spans="1:11" ht="25.5" x14ac:dyDescent="0.2">
      <c r="A58" s="13" t="s">
        <v>321</v>
      </c>
      <c r="B58" s="32" t="s">
        <v>427</v>
      </c>
      <c r="C58" s="23" t="str">
        <f>Respuestas!D47</f>
        <v>NO</v>
      </c>
      <c r="E58" s="3" t="str">
        <f t="shared" si="6"/>
        <v>NO</v>
      </c>
      <c r="F58" s="3" t="str">
        <f t="shared" si="7"/>
        <v/>
      </c>
      <c r="G58" s="3" t="str">
        <f t="shared" si="8"/>
        <v/>
      </c>
      <c r="I58" s="3" t="s">
        <v>52</v>
      </c>
    </row>
    <row r="59" spans="1:11" ht="38.25" x14ac:dyDescent="0.2">
      <c r="A59" s="13" t="s">
        <v>322</v>
      </c>
      <c r="B59" s="32" t="s">
        <v>428</v>
      </c>
      <c r="C59" s="23" t="str">
        <f>Respuestas!D48</f>
        <v>NO</v>
      </c>
      <c r="D59" s="2"/>
      <c r="E59" s="3" t="str">
        <f t="shared" si="6"/>
        <v>NO</v>
      </c>
      <c r="F59" s="3" t="str">
        <f t="shared" si="7"/>
        <v/>
      </c>
      <c r="G59" s="3" t="str">
        <f t="shared" si="8"/>
        <v/>
      </c>
      <c r="I59" s="3" t="s">
        <v>52</v>
      </c>
    </row>
    <row r="60" spans="1:11" ht="25.5" x14ac:dyDescent="0.2">
      <c r="A60" s="13" t="s">
        <v>323</v>
      </c>
      <c r="B60" s="31" t="s">
        <v>429</v>
      </c>
      <c r="C60" s="23" t="str">
        <f>Respuestas!D49</f>
        <v>SI</v>
      </c>
      <c r="D60" s="2"/>
      <c r="E60" s="3" t="str">
        <f t="shared" si="6"/>
        <v/>
      </c>
      <c r="F60" s="3" t="str">
        <f t="shared" si="7"/>
        <v/>
      </c>
      <c r="G60" s="3" t="str">
        <f t="shared" si="8"/>
        <v>SI</v>
      </c>
      <c r="K60" s="3" t="s">
        <v>52</v>
      </c>
    </row>
    <row r="61" spans="1:11" ht="25.5" x14ac:dyDescent="0.2">
      <c r="A61" s="13" t="s">
        <v>324</v>
      </c>
      <c r="B61" s="31" t="s">
        <v>430</v>
      </c>
      <c r="C61" s="23" t="str">
        <f>Respuestas!D50</f>
        <v>NO</v>
      </c>
      <c r="D61" s="2"/>
      <c r="E61" s="3" t="str">
        <f t="shared" si="6"/>
        <v/>
      </c>
      <c r="F61" s="3" t="str">
        <f t="shared" si="7"/>
        <v>NO</v>
      </c>
      <c r="G61" s="3" t="str">
        <f t="shared" si="8"/>
        <v/>
      </c>
      <c r="J61" s="3" t="s">
        <v>52</v>
      </c>
    </row>
    <row r="62" spans="1:11" ht="38.25" x14ac:dyDescent="0.2">
      <c r="A62" s="13" t="s">
        <v>325</v>
      </c>
      <c r="B62" s="32" t="s">
        <v>432</v>
      </c>
      <c r="C62" s="23" t="str">
        <f>Respuestas!D51</f>
        <v>SI</v>
      </c>
      <c r="E62" s="3" t="str">
        <f t="shared" si="6"/>
        <v>SI</v>
      </c>
      <c r="F62" s="3" t="str">
        <f t="shared" si="7"/>
        <v/>
      </c>
      <c r="G62" s="3" t="str">
        <f t="shared" si="8"/>
        <v/>
      </c>
      <c r="I62" s="3" t="s">
        <v>52</v>
      </c>
    </row>
    <row r="63" spans="1:11" ht="25.5" x14ac:dyDescent="0.2">
      <c r="A63" s="13" t="s">
        <v>326</v>
      </c>
      <c r="B63" s="32" t="s">
        <v>433</v>
      </c>
      <c r="C63" s="23" t="str">
        <f>Respuestas!D52</f>
        <v>NO</v>
      </c>
      <c r="D63" s="2"/>
      <c r="E63" s="3" t="str">
        <f t="shared" si="6"/>
        <v/>
      </c>
      <c r="F63" s="3" t="str">
        <f t="shared" si="7"/>
        <v>NO</v>
      </c>
      <c r="G63" s="3" t="str">
        <f t="shared" si="8"/>
        <v/>
      </c>
      <c r="J63" s="3" t="s">
        <v>52</v>
      </c>
    </row>
    <row r="64" spans="1:11" ht="25.5" x14ac:dyDescent="0.2">
      <c r="A64" s="13" t="s">
        <v>327</v>
      </c>
      <c r="B64" s="32" t="s">
        <v>434</v>
      </c>
      <c r="C64" s="23" t="str">
        <f>Respuestas!D53</f>
        <v>NO</v>
      </c>
      <c r="D64" s="2"/>
      <c r="E64" s="3" t="str">
        <f t="shared" si="6"/>
        <v>NO</v>
      </c>
      <c r="F64" s="3" t="str">
        <f t="shared" si="7"/>
        <v/>
      </c>
      <c r="G64" s="3" t="str">
        <f t="shared" si="8"/>
        <v/>
      </c>
      <c r="I64" s="3" t="s">
        <v>52</v>
      </c>
    </row>
    <row r="65" spans="1:11" ht="38.25" x14ac:dyDescent="0.2">
      <c r="A65" s="13" t="s">
        <v>328</v>
      </c>
      <c r="B65" s="34" t="s">
        <v>435</v>
      </c>
      <c r="C65" s="23" t="str">
        <f>Respuestas!D54</f>
        <v>SI</v>
      </c>
      <c r="D65" s="2"/>
      <c r="E65" s="3" t="str">
        <f t="shared" si="6"/>
        <v/>
      </c>
      <c r="F65" s="3" t="str">
        <f t="shared" si="7"/>
        <v/>
      </c>
      <c r="G65" s="3" t="str">
        <f t="shared" si="8"/>
        <v>SI</v>
      </c>
      <c r="K65" s="3" t="s">
        <v>52</v>
      </c>
    </row>
    <row r="66" spans="1:11" ht="38.25" x14ac:dyDescent="0.2">
      <c r="A66" s="13" t="s">
        <v>329</v>
      </c>
      <c r="B66" s="32" t="s">
        <v>436</v>
      </c>
      <c r="C66" s="23" t="str">
        <f>Respuestas!D55</f>
        <v>NO</v>
      </c>
      <c r="D66" s="2"/>
      <c r="E66" s="3" t="str">
        <f t="shared" si="6"/>
        <v>NO</v>
      </c>
      <c r="F66" s="3" t="str">
        <f t="shared" si="7"/>
        <v/>
      </c>
      <c r="G66" s="3" t="str">
        <f t="shared" si="8"/>
        <v/>
      </c>
      <c r="I66" s="3" t="s">
        <v>52</v>
      </c>
    </row>
    <row r="67" spans="1:11" ht="25.5" x14ac:dyDescent="0.2">
      <c r="A67" s="13" t="s">
        <v>330</v>
      </c>
      <c r="B67" s="32" t="s">
        <v>454</v>
      </c>
      <c r="C67" s="23" t="str">
        <f>Respuestas!D56</f>
        <v>NO</v>
      </c>
      <c r="D67" s="2"/>
      <c r="E67" s="3" t="str">
        <f t="shared" ref="E67:G68" si="9">IF(I67="X",$C67,"")</f>
        <v/>
      </c>
      <c r="F67" s="3" t="str">
        <f t="shared" si="9"/>
        <v/>
      </c>
      <c r="G67" s="3" t="str">
        <f t="shared" si="9"/>
        <v>NO</v>
      </c>
      <c r="K67" s="3" t="s">
        <v>52</v>
      </c>
    </row>
    <row r="68" spans="1:11" ht="63.75" x14ac:dyDescent="0.2">
      <c r="A68" s="13" t="s">
        <v>331</v>
      </c>
      <c r="B68" s="32" t="s">
        <v>180</v>
      </c>
      <c r="C68" s="23" t="str">
        <f>Respuestas!D57</f>
        <v>NO</v>
      </c>
      <c r="D68" s="2"/>
      <c r="E68" s="3" t="str">
        <f t="shared" si="9"/>
        <v/>
      </c>
      <c r="F68" s="3" t="str">
        <f t="shared" si="9"/>
        <v/>
      </c>
      <c r="G68" s="3" t="str">
        <f t="shared" si="9"/>
        <v>NO</v>
      </c>
      <c r="K68" s="3" t="s">
        <v>52</v>
      </c>
    </row>
    <row r="69" spans="1:11" ht="38.25" x14ac:dyDescent="0.2">
      <c r="A69" s="13" t="s">
        <v>453</v>
      </c>
      <c r="B69" s="32" t="s">
        <v>437</v>
      </c>
      <c r="C69" s="23" t="str">
        <f>Respuestas!D58</f>
        <v>NO</v>
      </c>
      <c r="E69" s="3" t="str">
        <f t="shared" si="6"/>
        <v/>
      </c>
      <c r="F69" s="3" t="str">
        <f t="shared" si="7"/>
        <v>NO</v>
      </c>
      <c r="G69" s="3" t="str">
        <f t="shared" si="8"/>
        <v/>
      </c>
      <c r="J69" s="3" t="s">
        <v>52</v>
      </c>
    </row>
    <row r="70" spans="1:11" ht="38.25" x14ac:dyDescent="0.2">
      <c r="A70" s="13" t="s">
        <v>179</v>
      </c>
      <c r="B70" s="32" t="s">
        <v>438</v>
      </c>
      <c r="C70" s="23" t="str">
        <f>Respuestas!D59</f>
        <v>NO</v>
      </c>
      <c r="E70" s="3" t="str">
        <f t="shared" si="6"/>
        <v/>
      </c>
      <c r="F70" s="3" t="str">
        <f t="shared" si="7"/>
        <v>NO</v>
      </c>
      <c r="G70" s="3" t="str">
        <f t="shared" si="8"/>
        <v/>
      </c>
      <c r="J70" s="3" t="s">
        <v>52</v>
      </c>
    </row>
    <row r="71" spans="1:11" x14ac:dyDescent="0.2">
      <c r="A71" s="13"/>
      <c r="B71" s="31"/>
      <c r="C71" s="23"/>
    </row>
    <row r="72" spans="1:11" x14ac:dyDescent="0.2">
      <c r="A72" s="13"/>
      <c r="B72" s="68" t="s">
        <v>459</v>
      </c>
      <c r="C72" s="69">
        <f>COUNTIF(C54:C70,"si")</f>
        <v>5</v>
      </c>
      <c r="E72" s="69">
        <f>COUNTIF(E54:E70,"si")</f>
        <v>2</v>
      </c>
      <c r="F72" s="69">
        <f>COUNTIF(F54:F70,"si")</f>
        <v>0</v>
      </c>
      <c r="G72" s="69">
        <f>COUNTIF(G54:G70,"si")</f>
        <v>3</v>
      </c>
    </row>
    <row r="73" spans="1:11" x14ac:dyDescent="0.2">
      <c r="A73" s="13"/>
      <c r="B73" s="68" t="s">
        <v>460</v>
      </c>
      <c r="C73" s="69">
        <f>COUNTIF(C54:C70,"No")</f>
        <v>12</v>
      </c>
      <c r="E73" s="69">
        <f>COUNTIF(E54:E70,"No")</f>
        <v>4</v>
      </c>
      <c r="F73" s="69">
        <f>COUNTIF(F54:F70,"No")</f>
        <v>4</v>
      </c>
      <c r="G73" s="69">
        <f>COUNTIF(G54:G70,"No")</f>
        <v>4</v>
      </c>
    </row>
    <row r="74" spans="1:11" x14ac:dyDescent="0.2">
      <c r="A74" s="13"/>
      <c r="B74" s="68" t="s">
        <v>461</v>
      </c>
      <c r="C74" s="69">
        <f>COUNTIF(C54:C70,"No APLICA")</f>
        <v>0</v>
      </c>
      <c r="E74" s="69">
        <f>COUNTIF(E54:E70,"No APLICA")</f>
        <v>0</v>
      </c>
      <c r="F74" s="69">
        <f>COUNTIF(F54:F70,"No APLICA")</f>
        <v>0</v>
      </c>
      <c r="G74" s="69">
        <f>COUNTIF(G54:G70,"No APLICA")</f>
        <v>0</v>
      </c>
    </row>
    <row r="75" spans="1:11" x14ac:dyDescent="0.2">
      <c r="A75" s="13"/>
      <c r="B75" s="68" t="s">
        <v>464</v>
      </c>
      <c r="C75" s="69">
        <f>IF((SUM(C72:C74)-C74)=0,0,(C72*100/(SUM(C72:C74)-C74)))</f>
        <v>29.411764705882351</v>
      </c>
      <c r="E75" s="69">
        <f>IF((SUM(E72:E74)-E74)=0,0,(E72*100/(SUM(E72:E74)-E74)))</f>
        <v>33.333333333333336</v>
      </c>
      <c r="F75" s="69">
        <f>IF((SUM(F72:F74)-F74)=0,0,(F72*100/(SUM(F72:F74)-F74)))</f>
        <v>0</v>
      </c>
      <c r="G75" s="69">
        <f>IF((SUM(G72:G74)-G74)=0,0,(G72*100/(SUM(G72:G74)-G74)))</f>
        <v>42.857142857142854</v>
      </c>
    </row>
    <row r="76" spans="1:11" x14ac:dyDescent="0.2">
      <c r="A76" s="8"/>
      <c r="B76" s="25"/>
      <c r="C76" s="16"/>
    </row>
    <row r="77" spans="1:11" x14ac:dyDescent="0.2">
      <c r="A77" s="87">
        <v>4</v>
      </c>
      <c r="B77" s="20" t="s">
        <v>414</v>
      </c>
      <c r="C77" s="16"/>
      <c r="E77" s="88" t="s">
        <v>50</v>
      </c>
      <c r="F77" s="88" t="s">
        <v>51</v>
      </c>
      <c r="G77" s="88" t="s">
        <v>53</v>
      </c>
      <c r="I77" s="88" t="s">
        <v>50</v>
      </c>
      <c r="J77" s="88" t="s">
        <v>51</v>
      </c>
      <c r="K77" s="88" t="s">
        <v>53</v>
      </c>
    </row>
    <row r="78" spans="1:11" ht="25.5" x14ac:dyDescent="0.2">
      <c r="A78" s="13" t="s">
        <v>332</v>
      </c>
      <c r="B78" s="32" t="s">
        <v>439</v>
      </c>
      <c r="C78" s="23" t="str">
        <f>Respuestas!D62</f>
        <v>SI</v>
      </c>
      <c r="E78" s="3" t="str">
        <f>IF(I78="X",$C78,"")</f>
        <v/>
      </c>
      <c r="F78" s="3" t="str">
        <f>IF(J78="X",$C78,"")</f>
        <v/>
      </c>
      <c r="G78" s="3" t="str">
        <f>IF(K78="X",$C78,"")</f>
        <v>SI</v>
      </c>
      <c r="K78" s="3" t="s">
        <v>52</v>
      </c>
    </row>
    <row r="79" spans="1:11" ht="76.5" x14ac:dyDescent="0.2">
      <c r="A79" s="13" t="s">
        <v>333</v>
      </c>
      <c r="B79" s="35" t="s">
        <v>23</v>
      </c>
      <c r="C79" s="23" t="str">
        <f>Respuestas!D63</f>
        <v>SI</v>
      </c>
      <c r="E79" s="3" t="str">
        <f t="shared" ref="E79:E92" si="10">IF(I79="X",$C79,"")</f>
        <v/>
      </c>
      <c r="F79" s="3" t="str">
        <f t="shared" ref="F79:F92" si="11">IF(J79="X",$C79,"")</f>
        <v/>
      </c>
      <c r="G79" s="3" t="str">
        <f t="shared" ref="G79:G92" si="12">IF(K79="X",$C79,"")</f>
        <v>SI</v>
      </c>
      <c r="K79" s="3" t="s">
        <v>52</v>
      </c>
    </row>
    <row r="80" spans="1:11" ht="38.25" x14ac:dyDescent="0.2">
      <c r="A80" s="13" t="s">
        <v>334</v>
      </c>
      <c r="B80" s="35" t="s">
        <v>24</v>
      </c>
      <c r="C80" s="23" t="str">
        <f>Respuestas!D64</f>
        <v>SI</v>
      </c>
      <c r="E80" s="3" t="str">
        <f t="shared" si="10"/>
        <v/>
      </c>
      <c r="F80" s="3" t="str">
        <f t="shared" si="11"/>
        <v/>
      </c>
      <c r="G80" s="3" t="str">
        <f t="shared" si="12"/>
        <v>SI</v>
      </c>
      <c r="K80" s="3" t="s">
        <v>52</v>
      </c>
    </row>
    <row r="81" spans="1:11" ht="25.5" x14ac:dyDescent="0.2">
      <c r="A81" s="13" t="s">
        <v>335</v>
      </c>
      <c r="B81" s="35" t="s">
        <v>415</v>
      </c>
      <c r="C81" s="23" t="str">
        <f>Respuestas!D65</f>
        <v>SI</v>
      </c>
      <c r="E81" s="3" t="str">
        <f t="shared" si="10"/>
        <v>SI</v>
      </c>
      <c r="F81" s="3" t="str">
        <f t="shared" si="11"/>
        <v/>
      </c>
      <c r="G81" s="3" t="str">
        <f t="shared" si="12"/>
        <v/>
      </c>
      <c r="I81" s="3" t="s">
        <v>52</v>
      </c>
    </row>
    <row r="82" spans="1:11" x14ac:dyDescent="0.2">
      <c r="A82" s="13" t="s">
        <v>336</v>
      </c>
      <c r="B82" s="35" t="s">
        <v>416</v>
      </c>
      <c r="C82" s="23" t="str">
        <f>Respuestas!D66</f>
        <v>NO APLICA</v>
      </c>
      <c r="E82" s="3" t="str">
        <f t="shared" si="10"/>
        <v/>
      </c>
      <c r="F82" s="3" t="str">
        <f t="shared" si="11"/>
        <v/>
      </c>
      <c r="G82" s="3" t="str">
        <f t="shared" si="12"/>
        <v>NO APLICA</v>
      </c>
      <c r="K82" s="3" t="s">
        <v>52</v>
      </c>
    </row>
    <row r="83" spans="1:11" ht="25.5" x14ac:dyDescent="0.2">
      <c r="A83" s="13" t="s">
        <v>337</v>
      </c>
      <c r="B83" s="35" t="s">
        <v>25</v>
      </c>
      <c r="C83" s="23" t="str">
        <f>Respuestas!D67</f>
        <v>NO APLICA</v>
      </c>
      <c r="E83" s="3" t="str">
        <f t="shared" si="10"/>
        <v/>
      </c>
      <c r="F83" s="3" t="str">
        <f t="shared" si="11"/>
        <v/>
      </c>
      <c r="G83" s="3" t="str">
        <f t="shared" si="12"/>
        <v>NO APLICA</v>
      </c>
      <c r="K83" s="3" t="s">
        <v>52</v>
      </c>
    </row>
    <row r="84" spans="1:11" ht="51" x14ac:dyDescent="0.2">
      <c r="A84" s="13" t="s">
        <v>338</v>
      </c>
      <c r="B84" s="35" t="s">
        <v>26</v>
      </c>
      <c r="C84" s="23" t="str">
        <f>Respuestas!D68</f>
        <v>SI</v>
      </c>
      <c r="E84" s="3" t="str">
        <f t="shared" si="10"/>
        <v>SI</v>
      </c>
      <c r="F84" s="3" t="str">
        <f t="shared" si="11"/>
        <v/>
      </c>
      <c r="G84" s="3" t="str">
        <f t="shared" si="12"/>
        <v/>
      </c>
      <c r="I84" s="3" t="s">
        <v>52</v>
      </c>
    </row>
    <row r="85" spans="1:11" ht="25.5" x14ac:dyDescent="0.2">
      <c r="A85" s="13" t="s">
        <v>339</v>
      </c>
      <c r="B85" s="35" t="s">
        <v>27</v>
      </c>
      <c r="C85" s="23" t="str">
        <f>Respuestas!D69</f>
        <v>SI</v>
      </c>
      <c r="E85" s="3" t="str">
        <f t="shared" si="10"/>
        <v/>
      </c>
      <c r="F85" s="3" t="str">
        <f t="shared" si="11"/>
        <v>SI</v>
      </c>
      <c r="G85" s="3" t="str">
        <f t="shared" si="12"/>
        <v/>
      </c>
      <c r="J85" s="3" t="s">
        <v>52</v>
      </c>
    </row>
    <row r="86" spans="1:11" ht="51" x14ac:dyDescent="0.2">
      <c r="A86" s="13" t="s">
        <v>340</v>
      </c>
      <c r="B86" s="32" t="s">
        <v>28</v>
      </c>
      <c r="C86" s="23" t="str">
        <f>Respuestas!D70</f>
        <v>NO</v>
      </c>
      <c r="E86" s="3" t="str">
        <f t="shared" si="10"/>
        <v>NO</v>
      </c>
      <c r="F86" s="3" t="str">
        <f t="shared" si="11"/>
        <v/>
      </c>
      <c r="G86" s="3" t="str">
        <f t="shared" si="12"/>
        <v/>
      </c>
      <c r="I86" s="3" t="s">
        <v>52</v>
      </c>
    </row>
    <row r="87" spans="1:11" ht="25.5" x14ac:dyDescent="0.2">
      <c r="A87" s="13" t="s">
        <v>341</v>
      </c>
      <c r="B87" s="32" t="s">
        <v>29</v>
      </c>
      <c r="C87" s="23" t="str">
        <f>Respuestas!D71</f>
        <v>NO</v>
      </c>
      <c r="E87" s="3" t="str">
        <f t="shared" si="10"/>
        <v>NO</v>
      </c>
      <c r="F87" s="3" t="str">
        <f t="shared" si="11"/>
        <v/>
      </c>
      <c r="G87" s="3" t="str">
        <f t="shared" si="12"/>
        <v/>
      </c>
      <c r="I87" s="3" t="s">
        <v>52</v>
      </c>
    </row>
    <row r="88" spans="1:11" ht="38.25" x14ac:dyDescent="0.2">
      <c r="A88" s="13" t="s">
        <v>342</v>
      </c>
      <c r="B88" s="32" t="s">
        <v>30</v>
      </c>
      <c r="C88" s="23" t="str">
        <f>Respuestas!D72</f>
        <v>SI</v>
      </c>
      <c r="E88" s="3" t="str">
        <f t="shared" si="10"/>
        <v/>
      </c>
      <c r="F88" s="3" t="str">
        <f t="shared" si="11"/>
        <v>SI</v>
      </c>
      <c r="G88" s="3" t="str">
        <f t="shared" si="12"/>
        <v/>
      </c>
      <c r="J88" s="3" t="s">
        <v>52</v>
      </c>
    </row>
    <row r="89" spans="1:11" ht="25.5" x14ac:dyDescent="0.2">
      <c r="A89" s="13" t="s">
        <v>343</v>
      </c>
      <c r="B89" s="32" t="s">
        <v>31</v>
      </c>
      <c r="C89" s="23" t="str">
        <f>Respuestas!D73</f>
        <v>NO</v>
      </c>
      <c r="E89" s="3" t="str">
        <f t="shared" si="10"/>
        <v>NO</v>
      </c>
      <c r="F89" s="3" t="str">
        <f t="shared" si="11"/>
        <v/>
      </c>
      <c r="G89" s="3" t="str">
        <f t="shared" si="12"/>
        <v/>
      </c>
      <c r="I89" s="3" t="s">
        <v>52</v>
      </c>
    </row>
    <row r="90" spans="1:11" ht="25.5" x14ac:dyDescent="0.2">
      <c r="A90" s="13" t="s">
        <v>344</v>
      </c>
      <c r="B90" s="31" t="s">
        <v>32</v>
      </c>
      <c r="C90" s="23" t="str">
        <f>Respuestas!D74</f>
        <v>NO</v>
      </c>
      <c r="E90" s="3" t="str">
        <f t="shared" si="10"/>
        <v>NO</v>
      </c>
      <c r="F90" s="3" t="str">
        <f t="shared" si="11"/>
        <v/>
      </c>
      <c r="G90" s="3" t="str">
        <f t="shared" si="12"/>
        <v/>
      </c>
      <c r="I90" s="3" t="s">
        <v>52</v>
      </c>
    </row>
    <row r="91" spans="1:11" ht="25.5" x14ac:dyDescent="0.2">
      <c r="A91" s="13" t="s">
        <v>345</v>
      </c>
      <c r="B91" s="31" t="s">
        <v>457</v>
      </c>
      <c r="C91" s="23" t="str">
        <f>Respuestas!D75</f>
        <v>NO</v>
      </c>
      <c r="E91" s="3" t="str">
        <f t="shared" si="10"/>
        <v/>
      </c>
      <c r="F91" s="3" t="str">
        <f t="shared" si="11"/>
        <v>NO</v>
      </c>
      <c r="G91" s="3" t="str">
        <f t="shared" si="12"/>
        <v/>
      </c>
      <c r="J91" s="3" t="s">
        <v>52</v>
      </c>
    </row>
    <row r="92" spans="1:11" ht="25.5" x14ac:dyDescent="0.2">
      <c r="A92" s="13" t="s">
        <v>346</v>
      </c>
      <c r="B92" s="31" t="s">
        <v>154</v>
      </c>
      <c r="C92" s="23" t="str">
        <f>Respuestas!D76</f>
        <v>NO APLICA</v>
      </c>
      <c r="E92" s="3" t="str">
        <f t="shared" si="10"/>
        <v/>
      </c>
      <c r="F92" s="3" t="str">
        <f t="shared" si="11"/>
        <v>NO APLICA</v>
      </c>
      <c r="G92" s="3" t="str">
        <f t="shared" si="12"/>
        <v/>
      </c>
      <c r="J92" s="3" t="s">
        <v>52</v>
      </c>
    </row>
    <row r="93" spans="1:11" x14ac:dyDescent="0.2">
      <c r="A93" s="13"/>
      <c r="B93" s="31"/>
      <c r="C93" s="23"/>
    </row>
    <row r="94" spans="1:11" x14ac:dyDescent="0.2">
      <c r="A94" s="13"/>
      <c r="B94" s="68" t="s">
        <v>459</v>
      </c>
      <c r="C94" s="69">
        <f>COUNTIF(C78:C92,"si")</f>
        <v>7</v>
      </c>
      <c r="E94" s="69">
        <f>COUNTIF(E78:E92,"si")</f>
        <v>2</v>
      </c>
      <c r="F94" s="69">
        <f>COUNTIF(F78:F92,"si")</f>
        <v>2</v>
      </c>
      <c r="G94" s="69">
        <f>COUNTIF(G78:G92,"si")</f>
        <v>3</v>
      </c>
    </row>
    <row r="95" spans="1:11" x14ac:dyDescent="0.2">
      <c r="A95" s="13"/>
      <c r="B95" s="68" t="s">
        <v>460</v>
      </c>
      <c r="C95" s="69">
        <f>COUNTIF(C78:C92,"No")</f>
        <v>5</v>
      </c>
      <c r="E95" s="69">
        <f>COUNTIF(E78:E92,"No")</f>
        <v>4</v>
      </c>
      <c r="F95" s="69">
        <f>COUNTIF(F78:F92,"No")</f>
        <v>1</v>
      </c>
      <c r="G95" s="69">
        <f>COUNTIF(G78:G92,"No")</f>
        <v>0</v>
      </c>
    </row>
    <row r="96" spans="1:11" x14ac:dyDescent="0.2">
      <c r="A96" s="13"/>
      <c r="B96" s="68" t="s">
        <v>461</v>
      </c>
      <c r="C96" s="69">
        <f>COUNTIF(C78:C92,"NO APLICA")</f>
        <v>3</v>
      </c>
      <c r="E96" s="69">
        <f>COUNTIF(E78:E92,"NO APLICA")</f>
        <v>0</v>
      </c>
      <c r="F96" s="69">
        <f>COUNTIF(F78:F92,"NO APLICA")</f>
        <v>1</v>
      </c>
      <c r="G96" s="69">
        <f>COUNTIF(G78:G92,"NO APLICA")</f>
        <v>2</v>
      </c>
    </row>
    <row r="97" spans="1:11" x14ac:dyDescent="0.2">
      <c r="A97" s="13"/>
      <c r="B97" s="68" t="s">
        <v>465</v>
      </c>
      <c r="C97" s="69">
        <f>IF((SUM(C94:C96)-C96)=0,0,(C94*100/(SUM(C94:C96)-C96)))</f>
        <v>58.333333333333336</v>
      </c>
      <c r="E97" s="69">
        <f>IF((SUM(E94:E96)-E96)=0,0,(E94*100/(SUM(E94:E96)-E96)))</f>
        <v>33.333333333333336</v>
      </c>
      <c r="F97" s="69">
        <f>IF((SUM(F94:F96)-F96)=0,0,(F94*100/(SUM(F94:F96)-F96)))</f>
        <v>66.666666666666671</v>
      </c>
      <c r="G97" s="69">
        <f>IF((SUM(G94:G96)-G96)=0,0,(G94*100/(SUM(G94:G96)-G96)))</f>
        <v>100</v>
      </c>
    </row>
    <row r="98" spans="1:11" x14ac:dyDescent="0.2">
      <c r="A98" s="8"/>
      <c r="B98" s="8"/>
      <c r="C98" s="16"/>
    </row>
    <row r="99" spans="1:11" x14ac:dyDescent="0.2">
      <c r="A99" s="87">
        <v>5</v>
      </c>
      <c r="B99" s="20" t="s">
        <v>155</v>
      </c>
      <c r="C99" s="16"/>
      <c r="E99" s="88" t="s">
        <v>50</v>
      </c>
      <c r="F99" s="88" t="s">
        <v>51</v>
      </c>
      <c r="G99" s="88" t="s">
        <v>53</v>
      </c>
      <c r="I99" s="88" t="s">
        <v>50</v>
      </c>
      <c r="J99" s="88" t="s">
        <v>51</v>
      </c>
      <c r="K99" s="88" t="s">
        <v>53</v>
      </c>
    </row>
    <row r="100" spans="1:11" ht="25.5" x14ac:dyDescent="0.2">
      <c r="A100" s="13" t="s">
        <v>347</v>
      </c>
      <c r="B100" s="29" t="s">
        <v>458</v>
      </c>
      <c r="C100" s="23" t="str">
        <f>Respuestas!D79</f>
        <v>SI</v>
      </c>
      <c r="E100" s="3" t="str">
        <f>IF(I100="X",$C100,"")</f>
        <v>SI</v>
      </c>
      <c r="F100" s="3" t="str">
        <f>IF(J100="X",$C100,"")</f>
        <v/>
      </c>
      <c r="G100" s="3" t="str">
        <f>IF(K100="X",$C100,"")</f>
        <v/>
      </c>
      <c r="I100" s="3" t="s">
        <v>52</v>
      </c>
    </row>
    <row r="101" spans="1:11" ht="25.5" x14ac:dyDescent="0.2">
      <c r="A101" s="13" t="s">
        <v>348</v>
      </c>
      <c r="B101" s="29" t="s">
        <v>445</v>
      </c>
      <c r="C101" s="23" t="str">
        <f>Respuestas!D80</f>
        <v>SI</v>
      </c>
      <c r="E101" s="3" t="str">
        <f t="shared" ref="E101:E113" si="13">IF(I101="X",$C101,"")</f>
        <v/>
      </c>
      <c r="F101" s="3" t="str">
        <f t="shared" ref="F101:F113" si="14">IF(J101="X",$C101,"")</f>
        <v/>
      </c>
      <c r="G101" s="3" t="str">
        <f t="shared" ref="G101:G113" si="15">IF(K101="X",$C101,"")</f>
        <v>SI</v>
      </c>
      <c r="K101" s="3" t="s">
        <v>52</v>
      </c>
    </row>
    <row r="102" spans="1:11" ht="25.5" x14ac:dyDescent="0.2">
      <c r="A102" s="13" t="s">
        <v>349</v>
      </c>
      <c r="B102" s="29" t="s">
        <v>446</v>
      </c>
      <c r="C102" s="23" t="str">
        <f>Respuestas!D81</f>
        <v>NO</v>
      </c>
      <c r="E102" s="3" t="str">
        <f t="shared" si="13"/>
        <v/>
      </c>
      <c r="F102" s="3" t="str">
        <f t="shared" si="14"/>
        <v>NO</v>
      </c>
      <c r="G102" s="3" t="str">
        <f t="shared" si="15"/>
        <v/>
      </c>
      <c r="J102" s="3" t="s">
        <v>52</v>
      </c>
    </row>
    <row r="103" spans="1:11" ht="25.5" x14ac:dyDescent="0.2">
      <c r="A103" s="13" t="s">
        <v>350</v>
      </c>
      <c r="B103" s="29" t="s">
        <v>447</v>
      </c>
      <c r="C103" s="23" t="str">
        <f>Respuestas!D82</f>
        <v>NO</v>
      </c>
      <c r="E103" s="3" t="str">
        <f t="shared" si="13"/>
        <v>NO</v>
      </c>
      <c r="F103" s="3" t="str">
        <f t="shared" si="14"/>
        <v/>
      </c>
      <c r="G103" s="3" t="str">
        <f t="shared" si="15"/>
        <v/>
      </c>
      <c r="I103" s="3" t="s">
        <v>52</v>
      </c>
    </row>
    <row r="104" spans="1:11" ht="127.5" x14ac:dyDescent="0.2">
      <c r="A104" s="13" t="s">
        <v>351</v>
      </c>
      <c r="B104" s="29" t="s">
        <v>33</v>
      </c>
      <c r="C104" s="23" t="str">
        <f>Respuestas!D83</f>
        <v>SI</v>
      </c>
      <c r="E104" s="3" t="str">
        <f t="shared" si="13"/>
        <v>SI</v>
      </c>
      <c r="F104" s="3" t="str">
        <f t="shared" si="14"/>
        <v/>
      </c>
      <c r="G104" s="3" t="str">
        <f t="shared" si="15"/>
        <v/>
      </c>
      <c r="I104" s="3" t="s">
        <v>52</v>
      </c>
    </row>
    <row r="105" spans="1:11" ht="25.5" x14ac:dyDescent="0.2">
      <c r="A105" s="13" t="s">
        <v>352</v>
      </c>
      <c r="B105" s="29" t="s">
        <v>34</v>
      </c>
      <c r="C105" s="23" t="str">
        <f>Respuestas!D84</f>
        <v>SI</v>
      </c>
      <c r="E105" s="3" t="str">
        <f t="shared" si="13"/>
        <v>SI</v>
      </c>
      <c r="F105" s="3" t="str">
        <f t="shared" si="14"/>
        <v/>
      </c>
      <c r="G105" s="3" t="str">
        <f t="shared" si="15"/>
        <v/>
      </c>
      <c r="I105" s="3" t="s">
        <v>52</v>
      </c>
    </row>
    <row r="106" spans="1:11" ht="25.5" x14ac:dyDescent="0.2">
      <c r="A106" s="13" t="s">
        <v>353</v>
      </c>
      <c r="B106" s="29" t="s">
        <v>35</v>
      </c>
      <c r="C106" s="23" t="str">
        <f>Respuestas!D85</f>
        <v>NO</v>
      </c>
      <c r="E106" s="3" t="str">
        <f t="shared" si="13"/>
        <v>NO</v>
      </c>
      <c r="F106" s="3" t="str">
        <f t="shared" si="14"/>
        <v/>
      </c>
      <c r="G106" s="3" t="str">
        <f t="shared" si="15"/>
        <v/>
      </c>
      <c r="I106" s="3" t="s">
        <v>52</v>
      </c>
    </row>
    <row r="107" spans="1:11" ht="25.5" x14ac:dyDescent="0.2">
      <c r="A107" s="13" t="s">
        <v>354</v>
      </c>
      <c r="B107" s="29" t="s">
        <v>36</v>
      </c>
      <c r="C107" s="23" t="str">
        <f>Respuestas!D86</f>
        <v>SI</v>
      </c>
      <c r="E107" s="3" t="str">
        <f t="shared" si="13"/>
        <v/>
      </c>
      <c r="F107" s="3" t="str">
        <f t="shared" si="14"/>
        <v/>
      </c>
      <c r="G107" s="3" t="str">
        <f t="shared" si="15"/>
        <v>SI</v>
      </c>
      <c r="K107" s="3" t="s">
        <v>52</v>
      </c>
    </row>
    <row r="108" spans="1:11" ht="25.5" x14ac:dyDescent="0.2">
      <c r="A108" s="13" t="s">
        <v>355</v>
      </c>
      <c r="B108" s="31" t="s">
        <v>37</v>
      </c>
      <c r="C108" s="23" t="str">
        <f>Respuestas!D87</f>
        <v>SI</v>
      </c>
      <c r="E108" s="3" t="str">
        <f t="shared" si="13"/>
        <v/>
      </c>
      <c r="F108" s="3" t="str">
        <f t="shared" si="14"/>
        <v/>
      </c>
      <c r="G108" s="3" t="str">
        <f t="shared" si="15"/>
        <v>SI</v>
      </c>
      <c r="K108" s="3" t="s">
        <v>52</v>
      </c>
    </row>
    <row r="109" spans="1:11" ht="102" x14ac:dyDescent="0.2">
      <c r="A109" s="13" t="s">
        <v>356</v>
      </c>
      <c r="B109" s="31" t="s">
        <v>222</v>
      </c>
      <c r="C109" s="23" t="str">
        <f>Respuestas!D88</f>
        <v>SI</v>
      </c>
      <c r="E109" s="3" t="str">
        <f t="shared" si="13"/>
        <v/>
      </c>
      <c r="F109" s="3" t="str">
        <f t="shared" si="14"/>
        <v>SI</v>
      </c>
      <c r="G109" s="3" t="str">
        <f t="shared" si="15"/>
        <v/>
      </c>
      <c r="J109" s="3" t="s">
        <v>52</v>
      </c>
    </row>
    <row r="110" spans="1:11" x14ac:dyDescent="0.2">
      <c r="A110" s="13" t="s">
        <v>357</v>
      </c>
      <c r="B110" s="31" t="s">
        <v>223</v>
      </c>
      <c r="C110" s="23" t="str">
        <f>Respuestas!D89</f>
        <v>SI</v>
      </c>
      <c r="E110" s="3" t="str">
        <f t="shared" si="13"/>
        <v/>
      </c>
      <c r="F110" s="3" t="str">
        <f t="shared" si="14"/>
        <v>SI</v>
      </c>
      <c r="G110" s="3" t="str">
        <f t="shared" si="15"/>
        <v/>
      </c>
      <c r="J110" s="3" t="s">
        <v>52</v>
      </c>
    </row>
    <row r="111" spans="1:11" ht="38.25" x14ac:dyDescent="0.2">
      <c r="A111" s="13" t="s">
        <v>358</v>
      </c>
      <c r="B111" s="31" t="s">
        <v>225</v>
      </c>
      <c r="C111" s="23" t="str">
        <f>Respuestas!D90</f>
        <v>NO</v>
      </c>
      <c r="E111" s="3" t="str">
        <f t="shared" si="13"/>
        <v/>
      </c>
      <c r="F111" s="3" t="str">
        <f t="shared" si="14"/>
        <v>NO</v>
      </c>
      <c r="G111" s="3" t="str">
        <f t="shared" si="15"/>
        <v/>
      </c>
      <c r="J111" s="3" t="s">
        <v>52</v>
      </c>
    </row>
    <row r="112" spans="1:11" ht="25.5" x14ac:dyDescent="0.2">
      <c r="A112" s="13" t="s">
        <v>359</v>
      </c>
      <c r="B112" s="31" t="s">
        <v>226</v>
      </c>
      <c r="C112" s="23" t="str">
        <f>Respuestas!D91</f>
        <v>NO</v>
      </c>
      <c r="E112" s="3" t="str">
        <f t="shared" si="13"/>
        <v/>
      </c>
      <c r="F112" s="3" t="str">
        <f t="shared" si="14"/>
        <v/>
      </c>
      <c r="G112" s="3" t="str">
        <f t="shared" si="15"/>
        <v>NO</v>
      </c>
      <c r="K112" s="3" t="s">
        <v>52</v>
      </c>
    </row>
    <row r="113" spans="1:11" ht="25.5" x14ac:dyDescent="0.2">
      <c r="A113" s="13" t="s">
        <v>360</v>
      </c>
      <c r="B113" s="31" t="s">
        <v>227</v>
      </c>
      <c r="C113" s="23" t="str">
        <f>Respuestas!D92</f>
        <v>SI</v>
      </c>
      <c r="E113" s="3" t="str">
        <f t="shared" si="13"/>
        <v/>
      </c>
      <c r="F113" s="3" t="str">
        <f t="shared" si="14"/>
        <v/>
      </c>
      <c r="G113" s="3" t="str">
        <f t="shared" si="15"/>
        <v>SI</v>
      </c>
      <c r="K113" s="3" t="s">
        <v>52</v>
      </c>
    </row>
    <row r="114" spans="1:11" x14ac:dyDescent="0.2">
      <c r="A114" s="13"/>
      <c r="B114" s="31"/>
      <c r="C114" s="23"/>
    </row>
    <row r="115" spans="1:11" x14ac:dyDescent="0.2">
      <c r="A115" s="13"/>
      <c r="B115" s="68" t="s">
        <v>459</v>
      </c>
      <c r="C115" s="69">
        <f>COUNTIF(C100:C113,"si")</f>
        <v>9</v>
      </c>
      <c r="E115" s="69">
        <f>COUNTIF(E100:E113,"si")</f>
        <v>3</v>
      </c>
      <c r="F115" s="69">
        <f>COUNTIF(F100:F113,"si")</f>
        <v>2</v>
      </c>
      <c r="G115" s="69">
        <f>COUNTIF(G100:G113,"si")</f>
        <v>4</v>
      </c>
    </row>
    <row r="116" spans="1:11" x14ac:dyDescent="0.2">
      <c r="A116" s="13"/>
      <c r="B116" s="68" t="s">
        <v>460</v>
      </c>
      <c r="C116" s="69">
        <f>COUNTIF(C100:C113,"No")</f>
        <v>5</v>
      </c>
      <c r="E116" s="69">
        <f>COUNTIF(E100:E113,"No")</f>
        <v>2</v>
      </c>
      <c r="F116" s="69">
        <f>COUNTIF(F100:F113,"No")</f>
        <v>2</v>
      </c>
      <c r="G116" s="69">
        <f>COUNTIF(G100:G113,"No")</f>
        <v>1</v>
      </c>
    </row>
    <row r="117" spans="1:11" x14ac:dyDescent="0.2">
      <c r="A117" s="13"/>
      <c r="B117" s="68" t="s">
        <v>461</v>
      </c>
      <c r="C117" s="69">
        <f>COUNTIF(C100:C113,"No APLICA")</f>
        <v>0</v>
      </c>
      <c r="E117" s="69">
        <f>COUNTIF(E100:E113,"No APLICA")</f>
        <v>0</v>
      </c>
      <c r="F117" s="69">
        <f>COUNTIF(F100:F113,"No APLICA")</f>
        <v>0</v>
      </c>
      <c r="G117" s="69">
        <f>COUNTIF(G100:G113,"No APLICA")</f>
        <v>0</v>
      </c>
    </row>
    <row r="118" spans="1:11" x14ac:dyDescent="0.2">
      <c r="A118" s="13"/>
      <c r="B118" s="68" t="s">
        <v>466</v>
      </c>
      <c r="C118" s="69">
        <f>IF((SUM(C115:C117)-C117)=0,0,(C115*100/(SUM(C115:C117)-C117)))</f>
        <v>64.285714285714292</v>
      </c>
      <c r="E118" s="69">
        <f>IF((SUM(E115:E117)-E117)=0,0,(E115*100/(SUM(E115:E117)-E117)))</f>
        <v>60</v>
      </c>
      <c r="F118" s="69">
        <f>IF((SUM(F115:F117)-F117)=0,0,(F115*100/(SUM(F115:F117)-F117)))</f>
        <v>50</v>
      </c>
      <c r="G118" s="69">
        <f>IF((SUM(G115:G117)-G117)=0,0,(G115*100/(SUM(G115:G117)-G117)))</f>
        <v>80</v>
      </c>
    </row>
    <row r="119" spans="1:11" x14ac:dyDescent="0.2">
      <c r="A119" s="8"/>
      <c r="B119" s="37"/>
      <c r="C119" s="16"/>
    </row>
    <row r="120" spans="1:11" x14ac:dyDescent="0.2">
      <c r="A120" s="87">
        <v>6</v>
      </c>
      <c r="B120" s="20" t="s">
        <v>157</v>
      </c>
      <c r="C120" s="16"/>
      <c r="E120" s="88" t="s">
        <v>50</v>
      </c>
      <c r="F120" s="88" t="s">
        <v>51</v>
      </c>
      <c r="G120" s="88" t="s">
        <v>53</v>
      </c>
      <c r="I120" s="88" t="s">
        <v>50</v>
      </c>
      <c r="J120" s="88" t="s">
        <v>51</v>
      </c>
      <c r="K120" s="88" t="s">
        <v>53</v>
      </c>
    </row>
    <row r="121" spans="1:11" ht="25.5" x14ac:dyDescent="0.2">
      <c r="A121" s="13" t="s">
        <v>361</v>
      </c>
      <c r="B121" s="29" t="s">
        <v>228</v>
      </c>
      <c r="C121" s="23" t="str">
        <f>Respuestas!D95</f>
        <v>SI</v>
      </c>
      <c r="E121" s="3" t="str">
        <f>IF(I121="X",$C121,"")</f>
        <v/>
      </c>
      <c r="F121" s="3" t="str">
        <f>IF(J121="X",$C121,"")</f>
        <v/>
      </c>
      <c r="G121" s="3" t="str">
        <f>IF(K121="X",$C121,"")</f>
        <v>SI</v>
      </c>
      <c r="K121" s="3" t="s">
        <v>52</v>
      </c>
    </row>
    <row r="122" spans="1:11" ht="38.25" x14ac:dyDescent="0.2">
      <c r="A122" s="13" t="s">
        <v>362</v>
      </c>
      <c r="B122" s="29" t="s">
        <v>181</v>
      </c>
      <c r="C122" s="23" t="str">
        <f>Respuestas!D96</f>
        <v>SI</v>
      </c>
      <c r="E122" s="3" t="str">
        <f t="shared" ref="E122:E136" si="16">IF(I122="X",$C122,"")</f>
        <v>SI</v>
      </c>
      <c r="F122" s="3" t="str">
        <f t="shared" ref="F122:F136" si="17">IF(J122="X",$C122,"")</f>
        <v/>
      </c>
      <c r="G122" s="3" t="str">
        <f t="shared" ref="G122:G136" si="18">IF(K122="X",$C122,"")</f>
        <v/>
      </c>
      <c r="I122" s="3" t="s">
        <v>52</v>
      </c>
    </row>
    <row r="123" spans="1:11" ht="102" x14ac:dyDescent="0.2">
      <c r="A123" s="13" t="s">
        <v>363</v>
      </c>
      <c r="B123" s="29" t="s">
        <v>229</v>
      </c>
      <c r="C123" s="23" t="str">
        <f>Respuestas!D97</f>
        <v>NO</v>
      </c>
      <c r="E123" s="3" t="str">
        <f t="shared" si="16"/>
        <v>NO</v>
      </c>
      <c r="F123" s="3" t="str">
        <f t="shared" si="17"/>
        <v/>
      </c>
      <c r="G123" s="3" t="str">
        <f t="shared" si="18"/>
        <v/>
      </c>
      <c r="I123" s="3" t="s">
        <v>52</v>
      </c>
    </row>
    <row r="124" spans="1:11" ht="38.25" x14ac:dyDescent="0.2">
      <c r="A124" s="13" t="s">
        <v>364</v>
      </c>
      <c r="B124" s="29" t="s">
        <v>210</v>
      </c>
      <c r="C124" s="23" t="str">
        <f>Respuestas!D98</f>
        <v>NO</v>
      </c>
      <c r="E124" s="3" t="str">
        <f t="shared" si="16"/>
        <v>NO</v>
      </c>
      <c r="F124" s="3" t="str">
        <f t="shared" si="17"/>
        <v/>
      </c>
      <c r="G124" s="3" t="str">
        <f t="shared" si="18"/>
        <v/>
      </c>
      <c r="I124" s="3" t="s">
        <v>52</v>
      </c>
    </row>
    <row r="125" spans="1:11" ht="42" customHeight="1" x14ac:dyDescent="0.2">
      <c r="A125" s="13" t="s">
        <v>365</v>
      </c>
      <c r="B125" s="29" t="s">
        <v>211</v>
      </c>
      <c r="C125" s="23" t="str">
        <f>Respuestas!D99</f>
        <v>NO</v>
      </c>
      <c r="E125" s="3" t="str">
        <f t="shared" si="16"/>
        <v>NO</v>
      </c>
      <c r="F125" s="3" t="str">
        <f t="shared" si="17"/>
        <v/>
      </c>
      <c r="G125" s="3" t="str">
        <f t="shared" si="18"/>
        <v/>
      </c>
      <c r="I125" s="3" t="s">
        <v>52</v>
      </c>
    </row>
    <row r="126" spans="1:11" ht="25.5" x14ac:dyDescent="0.2">
      <c r="A126" s="13" t="s">
        <v>366</v>
      </c>
      <c r="B126" s="29" t="s">
        <v>212</v>
      </c>
      <c r="C126" s="23" t="str">
        <f>Respuestas!D100</f>
        <v>NO</v>
      </c>
      <c r="E126" s="3" t="str">
        <f t="shared" si="16"/>
        <v>NO</v>
      </c>
      <c r="F126" s="3" t="str">
        <f t="shared" si="17"/>
        <v/>
      </c>
      <c r="G126" s="3" t="str">
        <f t="shared" si="18"/>
        <v/>
      </c>
      <c r="I126" s="3" t="s">
        <v>52</v>
      </c>
    </row>
    <row r="127" spans="1:11" ht="25.5" x14ac:dyDescent="0.2">
      <c r="A127" s="13" t="s">
        <v>367</v>
      </c>
      <c r="B127" s="29" t="s">
        <v>213</v>
      </c>
      <c r="C127" s="23" t="str">
        <f>Respuestas!D101</f>
        <v>NO</v>
      </c>
      <c r="E127" s="3" t="str">
        <f t="shared" si="16"/>
        <v/>
      </c>
      <c r="F127" s="3" t="str">
        <f t="shared" si="17"/>
        <v>NO</v>
      </c>
      <c r="G127" s="3" t="str">
        <f t="shared" si="18"/>
        <v/>
      </c>
      <c r="J127" s="3" t="s">
        <v>52</v>
      </c>
    </row>
    <row r="128" spans="1:11" x14ac:dyDescent="0.2">
      <c r="A128" s="13" t="s">
        <v>368</v>
      </c>
      <c r="B128" s="29" t="s">
        <v>214</v>
      </c>
      <c r="C128" s="23" t="str">
        <f>Respuestas!D102</f>
        <v>NO</v>
      </c>
      <c r="E128" s="3" t="str">
        <f t="shared" si="16"/>
        <v/>
      </c>
      <c r="F128" s="3" t="str">
        <f t="shared" si="17"/>
        <v>NO</v>
      </c>
      <c r="G128" s="3" t="str">
        <f t="shared" si="18"/>
        <v/>
      </c>
      <c r="J128" s="3" t="s">
        <v>52</v>
      </c>
    </row>
    <row r="129" spans="1:11" ht="76.5" x14ac:dyDescent="0.2">
      <c r="A129" s="13" t="s">
        <v>369</v>
      </c>
      <c r="B129" s="29" t="s">
        <v>215</v>
      </c>
      <c r="C129" s="23" t="str">
        <f>Respuestas!D103</f>
        <v>NO</v>
      </c>
      <c r="E129" s="3" t="str">
        <f t="shared" si="16"/>
        <v/>
      </c>
      <c r="F129" s="3" t="str">
        <f t="shared" si="17"/>
        <v>NO</v>
      </c>
      <c r="G129" s="3" t="str">
        <f t="shared" si="18"/>
        <v/>
      </c>
      <c r="J129" s="3" t="s">
        <v>52</v>
      </c>
    </row>
    <row r="130" spans="1:11" ht="102" x14ac:dyDescent="0.2">
      <c r="A130" s="13" t="s">
        <v>370</v>
      </c>
      <c r="B130" s="29" t="s">
        <v>216</v>
      </c>
      <c r="C130" s="23" t="str">
        <f>Respuestas!D104</f>
        <v>NO</v>
      </c>
      <c r="E130" s="3" t="str">
        <f t="shared" si="16"/>
        <v/>
      </c>
      <c r="F130" s="3" t="str">
        <f t="shared" si="17"/>
        <v/>
      </c>
      <c r="G130" s="3" t="str">
        <f t="shared" si="18"/>
        <v>NO</v>
      </c>
      <c r="K130" s="3" t="s">
        <v>52</v>
      </c>
    </row>
    <row r="131" spans="1:11" ht="25.5" x14ac:dyDescent="0.2">
      <c r="A131" s="13" t="s">
        <v>371</v>
      </c>
      <c r="B131" s="29" t="s">
        <v>217</v>
      </c>
      <c r="C131" s="23" t="str">
        <f>Respuestas!D105</f>
        <v>NO</v>
      </c>
      <c r="E131" s="3" t="str">
        <f t="shared" si="16"/>
        <v/>
      </c>
      <c r="F131" s="3" t="str">
        <f t="shared" si="17"/>
        <v/>
      </c>
      <c r="G131" s="3" t="str">
        <f t="shared" si="18"/>
        <v>NO</v>
      </c>
      <c r="K131" s="3" t="s">
        <v>52</v>
      </c>
    </row>
    <row r="132" spans="1:11" ht="38.25" x14ac:dyDescent="0.2">
      <c r="A132" s="13" t="s">
        <v>372</v>
      </c>
      <c r="B132" s="29" t="s">
        <v>218</v>
      </c>
      <c r="C132" s="23" t="str">
        <f>Respuestas!D106</f>
        <v>NO</v>
      </c>
      <c r="E132" s="3" t="str">
        <f t="shared" si="16"/>
        <v/>
      </c>
      <c r="F132" s="3" t="str">
        <f t="shared" si="17"/>
        <v/>
      </c>
      <c r="G132" s="3" t="str">
        <f t="shared" si="18"/>
        <v>NO</v>
      </c>
      <c r="K132" s="3" t="s">
        <v>52</v>
      </c>
    </row>
    <row r="133" spans="1:11" ht="38.25" x14ac:dyDescent="0.2">
      <c r="A133" s="13" t="s">
        <v>373</v>
      </c>
      <c r="B133" s="29" t="s">
        <v>58</v>
      </c>
      <c r="C133" s="23" t="str">
        <f>Respuestas!D107</f>
        <v>SI</v>
      </c>
      <c r="E133" s="3" t="str">
        <f t="shared" si="16"/>
        <v>SI</v>
      </c>
      <c r="F133" s="3" t="str">
        <f t="shared" si="17"/>
        <v/>
      </c>
      <c r="G133" s="3" t="str">
        <f t="shared" si="18"/>
        <v/>
      </c>
      <c r="I133" s="3" t="s">
        <v>52</v>
      </c>
    </row>
    <row r="134" spans="1:11" ht="51" x14ac:dyDescent="0.2">
      <c r="A134" s="13" t="s">
        <v>374</v>
      </c>
      <c r="B134" s="29" t="s">
        <v>219</v>
      </c>
      <c r="C134" s="23" t="str">
        <f>Respuestas!D108</f>
        <v>NO</v>
      </c>
      <c r="E134" s="3" t="str">
        <f t="shared" si="16"/>
        <v/>
      </c>
      <c r="F134" s="3" t="str">
        <f t="shared" si="17"/>
        <v/>
      </c>
      <c r="G134" s="3" t="str">
        <f t="shared" si="18"/>
        <v>NO</v>
      </c>
      <c r="K134" s="3" t="s">
        <v>52</v>
      </c>
    </row>
    <row r="135" spans="1:11" ht="25.5" x14ac:dyDescent="0.2">
      <c r="A135" s="13" t="s">
        <v>375</v>
      </c>
      <c r="B135" s="29" t="s">
        <v>220</v>
      </c>
      <c r="C135" s="23" t="str">
        <f>Respuestas!D109</f>
        <v>NO</v>
      </c>
      <c r="E135" s="3" t="str">
        <f t="shared" si="16"/>
        <v>NO</v>
      </c>
      <c r="F135" s="3" t="str">
        <f t="shared" si="17"/>
        <v/>
      </c>
      <c r="G135" s="3" t="str">
        <f t="shared" si="18"/>
        <v/>
      </c>
      <c r="I135" s="3" t="s">
        <v>52</v>
      </c>
    </row>
    <row r="136" spans="1:11" x14ac:dyDescent="0.2">
      <c r="A136" s="13" t="s">
        <v>376</v>
      </c>
      <c r="B136" s="29" t="s">
        <v>221</v>
      </c>
      <c r="C136" s="23" t="str">
        <f>Respuestas!D110</f>
        <v>SI</v>
      </c>
      <c r="E136" s="3" t="str">
        <f t="shared" si="16"/>
        <v/>
      </c>
      <c r="F136" s="3" t="str">
        <f t="shared" si="17"/>
        <v>SI</v>
      </c>
      <c r="G136" s="3" t="str">
        <f t="shared" si="18"/>
        <v/>
      </c>
      <c r="J136" s="3" t="s">
        <v>52</v>
      </c>
    </row>
    <row r="137" spans="1:11" x14ac:dyDescent="0.2">
      <c r="A137" s="8"/>
      <c r="B137" s="25"/>
      <c r="C137" s="16"/>
    </row>
    <row r="138" spans="1:11" x14ac:dyDescent="0.2">
      <c r="A138" s="8"/>
      <c r="B138" s="68" t="s">
        <v>459</v>
      </c>
      <c r="C138" s="69">
        <f>COUNTIF(C121:C136,"si")</f>
        <v>4</v>
      </c>
      <c r="E138" s="69">
        <f>COUNTIF(E121:E136,"si")</f>
        <v>2</v>
      </c>
      <c r="F138" s="69">
        <f>COUNTIF(F121:F136,"si")</f>
        <v>1</v>
      </c>
      <c r="G138" s="69">
        <f>COUNTIF(G121:G136,"si")</f>
        <v>1</v>
      </c>
    </row>
    <row r="139" spans="1:11" x14ac:dyDescent="0.2">
      <c r="A139" s="8"/>
      <c r="B139" s="68" t="s">
        <v>460</v>
      </c>
      <c r="C139" s="69">
        <f>COUNTIF(C121:C136,"No")</f>
        <v>12</v>
      </c>
      <c r="E139" s="69">
        <f>COUNTIF(E121:E136,"No")</f>
        <v>5</v>
      </c>
      <c r="F139" s="69">
        <f>COUNTIF(F121:F136,"No")</f>
        <v>3</v>
      </c>
      <c r="G139" s="69">
        <f>COUNTIF(G121:G136,"No")</f>
        <v>4</v>
      </c>
    </row>
    <row r="140" spans="1:11" x14ac:dyDescent="0.2">
      <c r="A140" s="8"/>
      <c r="B140" s="68" t="s">
        <v>461</v>
      </c>
      <c r="C140" s="69">
        <f>COUNTIF(C121:C136,"No APLICA")</f>
        <v>0</v>
      </c>
      <c r="E140" s="69">
        <f>COUNTIF(E121:E136,"No APLICA")</f>
        <v>0</v>
      </c>
      <c r="F140" s="69">
        <f>COUNTIF(F121:F136,"No APLICA")</f>
        <v>0</v>
      </c>
      <c r="G140" s="69">
        <f>COUNTIF(G121:G136,"No APLICA")</f>
        <v>0</v>
      </c>
    </row>
    <row r="141" spans="1:11" x14ac:dyDescent="0.2">
      <c r="A141" s="8"/>
      <c r="B141" s="68" t="s">
        <v>467</v>
      </c>
      <c r="C141" s="69">
        <f>IF((SUM(C138:C140)-C140)=0,0,(C138*100/(SUM(C138:C140)-C140)))</f>
        <v>25</v>
      </c>
      <c r="E141" s="69">
        <f>IF((SUM(E138:E140)-E140)=0,0,(E138*100/(SUM(E138:E140)-E140)))</f>
        <v>28.571428571428573</v>
      </c>
      <c r="F141" s="69">
        <f>IF((SUM(F138:F140)-F140)=0,0,(F138*100/(SUM(F138:F140)-F140)))</f>
        <v>25</v>
      </c>
      <c r="G141" s="69">
        <f>IF((SUM(G138:G140)-G140)=0,0,(G138*100/(SUM(G138:G140)-G140)))</f>
        <v>20</v>
      </c>
    </row>
    <row r="142" spans="1:11" x14ac:dyDescent="0.2">
      <c r="A142" s="8"/>
      <c r="B142" s="25"/>
      <c r="C142" s="16"/>
    </row>
    <row r="143" spans="1:11" x14ac:dyDescent="0.2">
      <c r="A143" s="87">
        <v>7</v>
      </c>
      <c r="B143" s="20" t="s">
        <v>407</v>
      </c>
      <c r="C143" s="16"/>
      <c r="E143" s="88" t="s">
        <v>50</v>
      </c>
      <c r="F143" s="88" t="s">
        <v>51</v>
      </c>
      <c r="G143" s="88" t="s">
        <v>53</v>
      </c>
      <c r="I143" s="88" t="s">
        <v>50</v>
      </c>
      <c r="J143" s="88" t="s">
        <v>51</v>
      </c>
      <c r="K143" s="88" t="s">
        <v>53</v>
      </c>
    </row>
    <row r="144" spans="1:11" ht="76.5" x14ac:dyDescent="0.2">
      <c r="A144" s="13" t="s">
        <v>377</v>
      </c>
      <c r="B144" s="32" t="s">
        <v>448</v>
      </c>
      <c r="C144" s="23" t="str">
        <f>Respuestas!D113</f>
        <v>SI</v>
      </c>
      <c r="E144" s="3" t="str">
        <f>IF(I144="X",$C144,"")</f>
        <v>SI</v>
      </c>
      <c r="F144" s="3" t="str">
        <f>IF(J144="X",$C144,"")</f>
        <v/>
      </c>
      <c r="G144" s="3" t="str">
        <f>IF(K144="X",$C144,"")</f>
        <v/>
      </c>
      <c r="I144" s="3" t="s">
        <v>52</v>
      </c>
    </row>
    <row r="145" spans="1:11" ht="38.25" x14ac:dyDescent="0.2">
      <c r="A145" s="13" t="s">
        <v>378</v>
      </c>
      <c r="B145" s="32" t="s">
        <v>449</v>
      </c>
      <c r="C145" s="23" t="str">
        <f>Respuestas!D114</f>
        <v>No</v>
      </c>
      <c r="E145" s="3" t="str">
        <f t="shared" ref="E145:E155" si="19">IF(I145="X",$C145,"")</f>
        <v>No</v>
      </c>
      <c r="F145" s="3" t="str">
        <f t="shared" ref="F145:F155" si="20">IF(J145="X",$C145,"")</f>
        <v/>
      </c>
      <c r="G145" s="3" t="str">
        <f t="shared" ref="G145:G155" si="21">IF(K145="X",$C145,"")</f>
        <v/>
      </c>
      <c r="I145" s="3" t="s">
        <v>52</v>
      </c>
    </row>
    <row r="146" spans="1:11" ht="38.25" x14ac:dyDescent="0.2">
      <c r="A146" s="13" t="s">
        <v>379</v>
      </c>
      <c r="B146" s="32" t="s">
        <v>450</v>
      </c>
      <c r="C146" s="23" t="str">
        <f>Respuestas!D115</f>
        <v>SI</v>
      </c>
      <c r="E146" s="3" t="str">
        <f t="shared" si="19"/>
        <v>SI</v>
      </c>
      <c r="F146" s="3" t="str">
        <f t="shared" si="20"/>
        <v/>
      </c>
      <c r="G146" s="3" t="str">
        <f t="shared" si="21"/>
        <v/>
      </c>
      <c r="I146" s="3" t="s">
        <v>52</v>
      </c>
    </row>
    <row r="147" spans="1:11" ht="25.5" x14ac:dyDescent="0.2">
      <c r="A147" s="13" t="s">
        <v>380</v>
      </c>
      <c r="B147" s="32" t="s">
        <v>451</v>
      </c>
      <c r="C147" s="23" t="str">
        <f>Respuestas!D116</f>
        <v>SI</v>
      </c>
      <c r="E147" s="3" t="str">
        <f t="shared" si="19"/>
        <v>SI</v>
      </c>
      <c r="F147" s="3" t="str">
        <f t="shared" si="20"/>
        <v/>
      </c>
      <c r="G147" s="3" t="str">
        <f t="shared" si="21"/>
        <v/>
      </c>
      <c r="I147" s="3" t="s">
        <v>52</v>
      </c>
    </row>
    <row r="148" spans="1:11" ht="38.25" x14ac:dyDescent="0.2">
      <c r="A148" s="13" t="s">
        <v>381</v>
      </c>
      <c r="B148" s="31" t="s">
        <v>452</v>
      </c>
      <c r="C148" s="23" t="str">
        <f>Respuestas!D117</f>
        <v>NO</v>
      </c>
      <c r="E148" s="3" t="str">
        <f t="shared" si="19"/>
        <v/>
      </c>
      <c r="F148" s="3" t="str">
        <f t="shared" si="20"/>
        <v>NO</v>
      </c>
      <c r="G148" s="3" t="str">
        <f t="shared" si="21"/>
        <v/>
      </c>
      <c r="J148" s="3" t="s">
        <v>52</v>
      </c>
    </row>
    <row r="149" spans="1:11" ht="89.25" x14ac:dyDescent="0.2">
      <c r="A149" s="13" t="s">
        <v>382</v>
      </c>
      <c r="B149" s="31" t="s">
        <v>71</v>
      </c>
      <c r="C149" s="23" t="str">
        <f>Respuestas!D118</f>
        <v>SI</v>
      </c>
      <c r="E149" s="3" t="str">
        <f t="shared" si="19"/>
        <v>SI</v>
      </c>
      <c r="F149" s="3" t="str">
        <f t="shared" si="20"/>
        <v/>
      </c>
      <c r="G149" s="3" t="str">
        <f t="shared" si="21"/>
        <v/>
      </c>
      <c r="I149" s="3" t="s">
        <v>52</v>
      </c>
    </row>
    <row r="150" spans="1:11" ht="38.25" x14ac:dyDescent="0.2">
      <c r="A150" s="13" t="s">
        <v>383</v>
      </c>
      <c r="B150" s="41" t="s">
        <v>72</v>
      </c>
      <c r="C150" s="23" t="str">
        <f>Respuestas!D119</f>
        <v>NO</v>
      </c>
      <c r="E150" s="3" t="str">
        <f t="shared" si="19"/>
        <v/>
      </c>
      <c r="F150" s="3" t="str">
        <f t="shared" si="20"/>
        <v>NO</v>
      </c>
      <c r="G150" s="3" t="str">
        <f t="shared" si="21"/>
        <v/>
      </c>
      <c r="J150" s="3" t="s">
        <v>52</v>
      </c>
    </row>
    <row r="151" spans="1:11" ht="25.5" x14ac:dyDescent="0.2">
      <c r="A151" s="13" t="s">
        <v>384</v>
      </c>
      <c r="B151" s="41" t="s">
        <v>73</v>
      </c>
      <c r="C151" s="23" t="str">
        <f>Respuestas!D120</f>
        <v>NO</v>
      </c>
      <c r="E151" s="3" t="str">
        <f t="shared" si="19"/>
        <v>NO</v>
      </c>
      <c r="F151" s="3" t="str">
        <f t="shared" si="20"/>
        <v/>
      </c>
      <c r="G151" s="3" t="str">
        <f t="shared" si="21"/>
        <v/>
      </c>
      <c r="I151" s="3" t="s">
        <v>52</v>
      </c>
    </row>
    <row r="152" spans="1:11" ht="76.5" x14ac:dyDescent="0.2">
      <c r="A152" s="13" t="s">
        <v>385</v>
      </c>
      <c r="B152" s="41" t="s">
        <v>74</v>
      </c>
      <c r="C152" s="23" t="str">
        <f>Respuestas!D121</f>
        <v>SI</v>
      </c>
      <c r="E152" s="3" t="str">
        <f t="shared" si="19"/>
        <v/>
      </c>
      <c r="F152" s="3" t="str">
        <f t="shared" si="20"/>
        <v>SI</v>
      </c>
      <c r="G152" s="3" t="str">
        <f t="shared" si="21"/>
        <v/>
      </c>
      <c r="J152" s="3" t="s">
        <v>52</v>
      </c>
    </row>
    <row r="153" spans="1:11" ht="63.75" x14ac:dyDescent="0.2">
      <c r="A153" s="13" t="s">
        <v>386</v>
      </c>
      <c r="B153" s="31" t="s">
        <v>488</v>
      </c>
      <c r="C153" s="23" t="str">
        <f>Respuestas!D122</f>
        <v>SI</v>
      </c>
      <c r="E153" s="3" t="str">
        <f t="shared" si="19"/>
        <v/>
      </c>
      <c r="F153" s="3" t="str">
        <f t="shared" si="20"/>
        <v/>
      </c>
      <c r="G153" s="3" t="str">
        <f t="shared" si="21"/>
        <v>SI</v>
      </c>
      <c r="K153" s="3" t="s">
        <v>52</v>
      </c>
    </row>
    <row r="154" spans="1:11" ht="102" x14ac:dyDescent="0.2">
      <c r="A154" s="13" t="s">
        <v>387</v>
      </c>
      <c r="B154" s="31" t="s">
        <v>489</v>
      </c>
      <c r="C154" s="23" t="str">
        <f>Respuestas!D123</f>
        <v>SI</v>
      </c>
      <c r="E154" s="3" t="str">
        <f t="shared" si="19"/>
        <v/>
      </c>
      <c r="F154" s="3" t="str">
        <f t="shared" si="20"/>
        <v/>
      </c>
      <c r="G154" s="3" t="str">
        <f t="shared" si="21"/>
        <v>SI</v>
      </c>
      <c r="K154" s="3" t="s">
        <v>52</v>
      </c>
    </row>
    <row r="155" spans="1:11" ht="89.25" x14ac:dyDescent="0.2">
      <c r="A155" s="13" t="s">
        <v>388</v>
      </c>
      <c r="B155" s="31" t="s">
        <v>490</v>
      </c>
      <c r="C155" s="23" t="str">
        <f>Respuestas!D124</f>
        <v>SI</v>
      </c>
      <c r="E155" s="3" t="str">
        <f t="shared" si="19"/>
        <v/>
      </c>
      <c r="F155" s="3" t="str">
        <f t="shared" si="20"/>
        <v/>
      </c>
      <c r="G155" s="3" t="str">
        <f t="shared" si="21"/>
        <v>SI</v>
      </c>
      <c r="K155" s="3" t="s">
        <v>52</v>
      </c>
    </row>
    <row r="156" spans="1:11" ht="191.25" x14ac:dyDescent="0.2">
      <c r="A156" s="13" t="s">
        <v>389</v>
      </c>
      <c r="B156" s="31" t="s">
        <v>76</v>
      </c>
      <c r="C156" s="23" t="str">
        <f>Respuestas!D125</f>
        <v>NO</v>
      </c>
      <c r="E156" s="3" t="str">
        <f>IF(I156="X",$C156,"")</f>
        <v/>
      </c>
      <c r="F156" s="3" t="str">
        <f>IF(J156="X",$C156,"")</f>
        <v>NO</v>
      </c>
      <c r="G156" s="3" t="str">
        <f>IF(K156="X",$C156,"")</f>
        <v/>
      </c>
      <c r="J156" s="3" t="s">
        <v>52</v>
      </c>
    </row>
    <row r="157" spans="1:11" x14ac:dyDescent="0.2">
      <c r="A157" s="13"/>
      <c r="B157" s="31"/>
      <c r="C157" s="23"/>
    </row>
    <row r="158" spans="1:11" x14ac:dyDescent="0.2">
      <c r="A158" s="13"/>
      <c r="B158" s="68" t="s">
        <v>459</v>
      </c>
      <c r="C158" s="69">
        <f>COUNTIF(C144:C156,"si")</f>
        <v>8</v>
      </c>
      <c r="E158" s="69">
        <f>COUNTIF(E144:E156,"si")</f>
        <v>4</v>
      </c>
      <c r="F158" s="69">
        <f>COUNTIF(F144:F156,"si")</f>
        <v>1</v>
      </c>
      <c r="G158" s="69">
        <f>COUNTIF(G144:G156,"si")</f>
        <v>3</v>
      </c>
    </row>
    <row r="159" spans="1:11" x14ac:dyDescent="0.2">
      <c r="A159" s="13"/>
      <c r="B159" s="68" t="s">
        <v>460</v>
      </c>
      <c r="C159" s="69">
        <f>COUNTIF(C144:C156,"No")</f>
        <v>5</v>
      </c>
      <c r="E159" s="69">
        <f>COUNTIF(E144:E156,"No")</f>
        <v>2</v>
      </c>
      <c r="F159" s="69">
        <f>COUNTIF(F144:F156,"No")</f>
        <v>3</v>
      </c>
      <c r="G159" s="69">
        <f>COUNTIF(G144:G156,"No")</f>
        <v>0</v>
      </c>
    </row>
    <row r="160" spans="1:11" x14ac:dyDescent="0.2">
      <c r="A160" s="13"/>
      <c r="B160" s="68" t="s">
        <v>461</v>
      </c>
      <c r="C160" s="69">
        <f>COUNTIF(C144:C156,"No APLICA")</f>
        <v>0</v>
      </c>
      <c r="E160" s="69">
        <f>COUNTIF(E144:E156,"No APLICA")</f>
        <v>0</v>
      </c>
      <c r="F160" s="69">
        <f>COUNTIF(F144:F156,"No APLICA")</f>
        <v>0</v>
      </c>
      <c r="G160" s="69">
        <f>COUNTIF(G144:G156,"No APLICA")</f>
        <v>0</v>
      </c>
    </row>
    <row r="161" spans="1:11" x14ac:dyDescent="0.2">
      <c r="A161" s="13"/>
      <c r="B161" s="68" t="s">
        <v>468</v>
      </c>
      <c r="C161" s="69">
        <f>IF((SUM(C158:C160)-C160)=0,0,(C158*100/(SUM(C158:C160)-C160)))</f>
        <v>61.53846153846154</v>
      </c>
      <c r="E161" s="69">
        <f>IF((SUM(E158:E160)-E160)=0,0,(E158*100/(SUM(E158:E160)-E160)))</f>
        <v>66.666666666666671</v>
      </c>
      <c r="F161" s="69">
        <f>IF((SUM(F158:F160)-F160)=0,0,(F158*100/(SUM(F158:F160)-F160)))</f>
        <v>25</v>
      </c>
      <c r="G161" s="69">
        <f>IF((SUM(G158:G160)-G160)=0,0,(G158*100/(SUM(G158:G160)-G160)))</f>
        <v>100</v>
      </c>
    </row>
    <row r="162" spans="1:11" x14ac:dyDescent="0.2">
      <c r="A162" s="13"/>
      <c r="B162" s="25"/>
      <c r="C162" s="16"/>
    </row>
    <row r="163" spans="1:11" x14ac:dyDescent="0.2">
      <c r="A163" s="87">
        <v>8</v>
      </c>
      <c r="B163" s="20" t="s">
        <v>441</v>
      </c>
      <c r="C163" s="16"/>
      <c r="E163" s="88" t="s">
        <v>50</v>
      </c>
      <c r="F163" s="88" t="s">
        <v>51</v>
      </c>
      <c r="G163" s="88" t="s">
        <v>53</v>
      </c>
      <c r="I163" s="88" t="s">
        <v>50</v>
      </c>
      <c r="J163" s="88" t="s">
        <v>51</v>
      </c>
      <c r="K163" s="88" t="s">
        <v>53</v>
      </c>
    </row>
    <row r="164" spans="1:11" ht="38.25" x14ac:dyDescent="0.2">
      <c r="A164" s="13" t="s">
        <v>390</v>
      </c>
      <c r="B164" s="42" t="s">
        <v>77</v>
      </c>
      <c r="C164" s="23" t="str">
        <f>Respuestas!D128</f>
        <v>NO APLICA</v>
      </c>
      <c r="E164" s="3" t="str">
        <f>IF(I164="X",$C164,"")</f>
        <v/>
      </c>
      <c r="F164" s="3" t="str">
        <f>IF(J164="X",$C164,"")</f>
        <v>NO APLICA</v>
      </c>
      <c r="G164" s="3" t="str">
        <f>IF(K164="X",$C164,"")</f>
        <v/>
      </c>
      <c r="J164" s="3" t="s">
        <v>52</v>
      </c>
    </row>
    <row r="165" spans="1:11" ht="38.25" x14ac:dyDescent="0.2">
      <c r="A165" s="13" t="s">
        <v>391</v>
      </c>
      <c r="B165" s="42" t="s">
        <v>78</v>
      </c>
      <c r="C165" s="23" t="str">
        <f>Respuestas!D129</f>
        <v>NO</v>
      </c>
      <c r="E165" s="3" t="str">
        <f t="shared" ref="E165:E180" si="22">IF(I165="X",$C165,"")</f>
        <v/>
      </c>
      <c r="F165" s="3" t="str">
        <f t="shared" ref="F165:F180" si="23">IF(J165="X",$C165,"")</f>
        <v>NO</v>
      </c>
      <c r="G165" s="3" t="str">
        <f t="shared" ref="G165:G180" si="24">IF(K165="X",$C165,"")</f>
        <v/>
      </c>
      <c r="J165" s="3" t="s">
        <v>52</v>
      </c>
    </row>
    <row r="166" spans="1:11" ht="25.5" x14ac:dyDescent="0.2">
      <c r="A166" s="13" t="s">
        <v>392</v>
      </c>
      <c r="B166" s="32" t="s">
        <v>79</v>
      </c>
      <c r="C166" s="23" t="str">
        <f>Respuestas!D130</f>
        <v>SI</v>
      </c>
      <c r="E166" s="3" t="str">
        <f t="shared" si="22"/>
        <v/>
      </c>
      <c r="F166" s="3" t="str">
        <f t="shared" si="23"/>
        <v/>
      </c>
      <c r="G166" s="3" t="str">
        <f t="shared" si="24"/>
        <v>SI</v>
      </c>
      <c r="K166" s="3" t="s">
        <v>52</v>
      </c>
    </row>
    <row r="167" spans="1:11" x14ac:dyDescent="0.2">
      <c r="A167" s="13" t="s">
        <v>393</v>
      </c>
      <c r="B167" s="32" t="s">
        <v>80</v>
      </c>
      <c r="C167" s="23" t="str">
        <f>Respuestas!D131</f>
        <v>NO</v>
      </c>
      <c r="E167" s="3" t="str">
        <f t="shared" si="22"/>
        <v>NO</v>
      </c>
      <c r="F167" s="3" t="str">
        <f t="shared" si="23"/>
        <v/>
      </c>
      <c r="G167" s="3" t="str">
        <f t="shared" si="24"/>
        <v/>
      </c>
      <c r="I167" s="3" t="s">
        <v>52</v>
      </c>
    </row>
    <row r="168" spans="1:11" x14ac:dyDescent="0.2">
      <c r="A168" s="13" t="s">
        <v>394</v>
      </c>
      <c r="B168" s="32" t="s">
        <v>81</v>
      </c>
      <c r="C168" s="23" t="str">
        <f>Respuestas!D132</f>
        <v>SI</v>
      </c>
      <c r="E168" s="3" t="str">
        <f t="shared" si="22"/>
        <v>SI</v>
      </c>
      <c r="F168" s="3" t="str">
        <f t="shared" si="23"/>
        <v/>
      </c>
      <c r="G168" s="3" t="str">
        <f t="shared" si="24"/>
        <v/>
      </c>
      <c r="I168" s="3" t="s">
        <v>52</v>
      </c>
    </row>
    <row r="169" spans="1:11" x14ac:dyDescent="0.2">
      <c r="A169" s="13" t="s">
        <v>395</v>
      </c>
      <c r="B169" s="32" t="s">
        <v>442</v>
      </c>
      <c r="C169" s="23" t="str">
        <f>Respuestas!D133</f>
        <v>SI</v>
      </c>
      <c r="E169" s="3" t="str">
        <f t="shared" si="22"/>
        <v/>
      </c>
      <c r="F169" s="3" t="str">
        <f t="shared" si="23"/>
        <v>SI</v>
      </c>
      <c r="G169" s="3" t="str">
        <f t="shared" si="24"/>
        <v/>
      </c>
      <c r="J169" s="3" t="s">
        <v>52</v>
      </c>
    </row>
    <row r="170" spans="1:11" x14ac:dyDescent="0.2">
      <c r="A170" s="13" t="s">
        <v>396</v>
      </c>
      <c r="B170" s="32" t="s">
        <v>422</v>
      </c>
      <c r="C170" s="23" t="str">
        <f>Respuestas!D134</f>
        <v>SI</v>
      </c>
      <c r="E170" s="3" t="str">
        <f t="shared" si="22"/>
        <v>SI</v>
      </c>
      <c r="F170" s="3" t="str">
        <f t="shared" si="23"/>
        <v/>
      </c>
      <c r="G170" s="3" t="str">
        <f t="shared" si="24"/>
        <v/>
      </c>
      <c r="I170" s="3" t="s">
        <v>52</v>
      </c>
    </row>
    <row r="171" spans="1:11" ht="25.5" x14ac:dyDescent="0.2">
      <c r="A171" s="13" t="s">
        <v>397</v>
      </c>
      <c r="B171" s="32" t="s">
        <v>82</v>
      </c>
      <c r="C171" s="23" t="str">
        <f>Respuestas!D135</f>
        <v>SI</v>
      </c>
      <c r="E171" s="3" t="str">
        <f t="shared" si="22"/>
        <v>SI</v>
      </c>
      <c r="F171" s="3" t="str">
        <f t="shared" si="23"/>
        <v/>
      </c>
      <c r="G171" s="3" t="str">
        <f t="shared" si="24"/>
        <v/>
      </c>
      <c r="I171" s="3" t="s">
        <v>52</v>
      </c>
    </row>
    <row r="172" spans="1:11" ht="25.5" x14ac:dyDescent="0.2">
      <c r="A172" s="13" t="s">
        <v>398</v>
      </c>
      <c r="B172" s="32" t="s">
        <v>83</v>
      </c>
      <c r="C172" s="23" t="str">
        <f>Respuestas!D136</f>
        <v>SI</v>
      </c>
      <c r="E172" s="3" t="str">
        <f t="shared" si="22"/>
        <v/>
      </c>
      <c r="F172" s="3" t="str">
        <f t="shared" si="23"/>
        <v/>
      </c>
      <c r="G172" s="3" t="str">
        <f t="shared" si="24"/>
        <v>SI</v>
      </c>
      <c r="K172" s="3" t="s">
        <v>52</v>
      </c>
    </row>
    <row r="173" spans="1:11" ht="25.5" x14ac:dyDescent="0.2">
      <c r="A173" s="13" t="s">
        <v>399</v>
      </c>
      <c r="B173" s="32" t="s">
        <v>443</v>
      </c>
      <c r="C173" s="23" t="str">
        <f>Respuestas!D137</f>
        <v>NO</v>
      </c>
      <c r="E173" s="3" t="str">
        <f t="shared" si="22"/>
        <v/>
      </c>
      <c r="F173" s="3" t="str">
        <f t="shared" si="23"/>
        <v/>
      </c>
      <c r="G173" s="3" t="str">
        <f t="shared" si="24"/>
        <v>NO</v>
      </c>
      <c r="K173" s="3" t="s">
        <v>52</v>
      </c>
    </row>
    <row r="174" spans="1:11" ht="25.5" x14ac:dyDescent="0.2">
      <c r="A174" s="13" t="s">
        <v>400</v>
      </c>
      <c r="B174" s="32" t="s">
        <v>84</v>
      </c>
      <c r="C174" s="23" t="str">
        <f>Respuestas!D138</f>
        <v>NO</v>
      </c>
      <c r="E174" s="3" t="str">
        <f t="shared" si="22"/>
        <v/>
      </c>
      <c r="F174" s="3" t="str">
        <f t="shared" si="23"/>
        <v/>
      </c>
      <c r="G174" s="3" t="str">
        <f t="shared" si="24"/>
        <v>NO</v>
      </c>
      <c r="K174" s="3" t="s">
        <v>52</v>
      </c>
    </row>
    <row r="175" spans="1:11" ht="76.5" x14ac:dyDescent="0.2">
      <c r="A175" s="13" t="s">
        <v>401</v>
      </c>
      <c r="B175" s="32" t="s">
        <v>411</v>
      </c>
      <c r="C175" s="23" t="str">
        <f>Respuestas!D139</f>
        <v>NO</v>
      </c>
      <c r="E175" s="3" t="str">
        <f t="shared" si="22"/>
        <v/>
      </c>
      <c r="F175" s="3" t="str">
        <f t="shared" si="23"/>
        <v>NO</v>
      </c>
      <c r="G175" s="3" t="str">
        <f t="shared" si="24"/>
        <v/>
      </c>
      <c r="J175" s="3" t="s">
        <v>52</v>
      </c>
    </row>
    <row r="176" spans="1:11" ht="38.25" x14ac:dyDescent="0.2">
      <c r="A176" s="13" t="s">
        <v>402</v>
      </c>
      <c r="B176" s="32" t="s">
        <v>412</v>
      </c>
      <c r="C176" s="23" t="str">
        <f>Respuestas!D140</f>
        <v>NO</v>
      </c>
      <c r="E176" s="3" t="str">
        <f t="shared" si="22"/>
        <v/>
      </c>
      <c r="F176" s="3" t="str">
        <f t="shared" si="23"/>
        <v>NO</v>
      </c>
      <c r="G176" s="3" t="str">
        <f t="shared" si="24"/>
        <v/>
      </c>
      <c r="J176" s="3" t="s">
        <v>52</v>
      </c>
    </row>
    <row r="177" spans="1:11" ht="38.25" x14ac:dyDescent="0.2">
      <c r="A177" s="13" t="s">
        <v>403</v>
      </c>
      <c r="B177" s="32" t="s">
        <v>413</v>
      </c>
      <c r="C177" s="23" t="str">
        <f>Respuestas!D141</f>
        <v>NO</v>
      </c>
      <c r="E177" s="3" t="str">
        <f t="shared" si="22"/>
        <v/>
      </c>
      <c r="F177" s="3" t="str">
        <f t="shared" si="23"/>
        <v>NO</v>
      </c>
      <c r="G177" s="3" t="str">
        <f t="shared" si="24"/>
        <v/>
      </c>
      <c r="J177" s="3" t="s">
        <v>52</v>
      </c>
    </row>
    <row r="178" spans="1:11" ht="38.25" x14ac:dyDescent="0.2">
      <c r="A178" s="13" t="s">
        <v>404</v>
      </c>
      <c r="B178" s="32" t="s">
        <v>48</v>
      </c>
      <c r="C178" s="23" t="str">
        <f>Respuestas!D142</f>
        <v>NO APLICA</v>
      </c>
      <c r="E178" s="3" t="str">
        <f t="shared" si="22"/>
        <v>NO APLICA</v>
      </c>
      <c r="F178" s="3" t="str">
        <f t="shared" si="23"/>
        <v/>
      </c>
      <c r="G178" s="3" t="str">
        <f t="shared" si="24"/>
        <v/>
      </c>
      <c r="I178" s="3" t="s">
        <v>52</v>
      </c>
    </row>
    <row r="179" spans="1:11" ht="38.25" x14ac:dyDescent="0.2">
      <c r="A179" s="13" t="s">
        <v>405</v>
      </c>
      <c r="B179" s="31" t="s">
        <v>493</v>
      </c>
      <c r="C179" s="23" t="str">
        <f>Respuestas!D143</f>
        <v>NO</v>
      </c>
      <c r="E179" s="3" t="str">
        <f t="shared" si="22"/>
        <v/>
      </c>
      <c r="F179" s="3" t="str">
        <f t="shared" si="23"/>
        <v/>
      </c>
      <c r="G179" s="3" t="str">
        <f t="shared" si="24"/>
        <v>NO</v>
      </c>
      <c r="K179" s="3" t="s">
        <v>52</v>
      </c>
    </row>
    <row r="180" spans="1:11" ht="25.5" x14ac:dyDescent="0.2">
      <c r="A180" s="13" t="s">
        <v>406</v>
      </c>
      <c r="B180" s="31" t="s">
        <v>494</v>
      </c>
      <c r="C180" s="23" t="str">
        <f>Respuestas!D144</f>
        <v>SI</v>
      </c>
      <c r="E180" s="3" t="str">
        <f t="shared" si="22"/>
        <v>SI</v>
      </c>
      <c r="F180" s="3" t="str">
        <f t="shared" si="23"/>
        <v/>
      </c>
      <c r="G180" s="3" t="str">
        <f t="shared" si="24"/>
        <v/>
      </c>
      <c r="I180" s="3" t="s">
        <v>52</v>
      </c>
    </row>
    <row r="181" spans="1:11" x14ac:dyDescent="0.2">
      <c r="A181" s="8"/>
      <c r="B181" s="44"/>
      <c r="C181" s="16"/>
    </row>
    <row r="182" spans="1:11" x14ac:dyDescent="0.2">
      <c r="B182" s="68" t="s">
        <v>459</v>
      </c>
      <c r="C182" s="69">
        <f>COUNTIF(C164:C180,"si")</f>
        <v>7</v>
      </c>
      <c r="E182" s="69">
        <f>COUNTIF(E164:E180,"si")</f>
        <v>4</v>
      </c>
      <c r="F182" s="69">
        <f>COUNTIF(F164:F180,"si")</f>
        <v>1</v>
      </c>
      <c r="G182" s="69">
        <f>COUNTIF(G164:G180,"si")</f>
        <v>2</v>
      </c>
    </row>
    <row r="183" spans="1:11" x14ac:dyDescent="0.2">
      <c r="B183" s="68" t="s">
        <v>460</v>
      </c>
      <c r="C183" s="69">
        <f>COUNTIF(C164:C180,"No")</f>
        <v>8</v>
      </c>
      <c r="E183" s="69">
        <f>COUNTIF(E164:E180,"No")</f>
        <v>1</v>
      </c>
      <c r="F183" s="69">
        <f>COUNTIF(F164:F180,"No")</f>
        <v>4</v>
      </c>
      <c r="G183" s="69">
        <f>COUNTIF(G164:G180,"No")</f>
        <v>3</v>
      </c>
    </row>
    <row r="184" spans="1:11" x14ac:dyDescent="0.2">
      <c r="B184" s="68" t="s">
        <v>461</v>
      </c>
      <c r="C184" s="69">
        <f>COUNTIF(C164:C180,"No APLICA")</f>
        <v>2</v>
      </c>
      <c r="E184" s="69">
        <f>COUNTIF(E164:E180,"No APLICA")</f>
        <v>1</v>
      </c>
      <c r="F184" s="69">
        <f>COUNTIF(F164:F180,"No APLICA")</f>
        <v>1</v>
      </c>
      <c r="G184" s="69">
        <f>COUNTIF(G164:G180,"No APLICA")</f>
        <v>0</v>
      </c>
    </row>
    <row r="185" spans="1:11" x14ac:dyDescent="0.2">
      <c r="B185" s="68" t="s">
        <v>469</v>
      </c>
      <c r="C185" s="69">
        <f>IF((SUM(C182:C184)-C184)=0,0,(C182*100/(SUM(C182:C184)-C184)))</f>
        <v>46.666666666666664</v>
      </c>
      <c r="E185" s="69">
        <f>IF((SUM(E182:E184)-E184)=0,0,(E182*100/(SUM(E182:E184)-E184)))</f>
        <v>80</v>
      </c>
      <c r="F185" s="69">
        <f>IF((SUM(F182:F184)-F184)=0,0,(F182*100/(SUM(F182:F184)-F184)))</f>
        <v>20</v>
      </c>
      <c r="G185" s="69">
        <f>IF((SUM(G182:G184)-G184)=0,0,(G182*100/(SUM(G182:G184)-G184)))</f>
        <v>40</v>
      </c>
    </row>
    <row r="189" spans="1:11" x14ac:dyDescent="0.2">
      <c r="A189" s="1"/>
      <c r="B189" s="68" t="s">
        <v>474</v>
      </c>
      <c r="C189" s="73">
        <f>C28+C48+C72+C94+C115+C138+C158+C182</f>
        <v>56</v>
      </c>
      <c r="E189" s="73">
        <f t="shared" ref="E189:G191" si="25">E28+E48+E72+E94+E115+E138+E158+E182</f>
        <v>24</v>
      </c>
      <c r="F189" s="73">
        <f t="shared" si="25"/>
        <v>14</v>
      </c>
      <c r="G189" s="73">
        <f t="shared" si="25"/>
        <v>18</v>
      </c>
    </row>
    <row r="190" spans="1:11" x14ac:dyDescent="0.2">
      <c r="A190" s="1"/>
      <c r="B190" s="68" t="s">
        <v>475</v>
      </c>
      <c r="C190" s="73">
        <f>C29+C49+C73+C95+C116+C139+C159+C183</f>
        <v>59</v>
      </c>
      <c r="E190" s="73">
        <f t="shared" si="25"/>
        <v>22</v>
      </c>
      <c r="F190" s="73">
        <f t="shared" si="25"/>
        <v>20</v>
      </c>
      <c r="G190" s="73">
        <f t="shared" si="25"/>
        <v>17</v>
      </c>
    </row>
    <row r="191" spans="1:11" x14ac:dyDescent="0.2">
      <c r="A191" s="1"/>
      <c r="B191" s="68" t="s">
        <v>476</v>
      </c>
      <c r="C191" s="73">
        <f>C30+C50+C74+C96+C117+C140+C160+C184</f>
        <v>5</v>
      </c>
      <c r="E191" s="73">
        <f t="shared" si="25"/>
        <v>1</v>
      </c>
      <c r="F191" s="73">
        <f t="shared" si="25"/>
        <v>2</v>
      </c>
      <c r="G191" s="73">
        <f t="shared" si="25"/>
        <v>2</v>
      </c>
    </row>
    <row r="192" spans="1:11" x14ac:dyDescent="0.2">
      <c r="A192" s="1"/>
      <c r="B192" s="68" t="s">
        <v>477</v>
      </c>
      <c r="C192" s="73">
        <f>IF((SUM(C189:C191)-C191)=0,0,(C189*100/(SUM(C189:C191)-C191)))</f>
        <v>48.695652173913047</v>
      </c>
      <c r="E192" s="73">
        <f>IF((SUM(E189:E191)-E191)=0,0,(E189*100/(SUM(E189:E191)-E191)))</f>
        <v>52.173913043478258</v>
      </c>
      <c r="F192" s="73">
        <f>IF((SUM(F189:F191)-F191)=0,0,(F189*100/(SUM(F189:F191)-F191)))</f>
        <v>41.176470588235297</v>
      </c>
      <c r="G192" s="73">
        <f>IF((SUM(G189:G191)-G191)=0,0,(G189*100/(SUM(G189:G191)-G191)))</f>
        <v>51.428571428571431</v>
      </c>
    </row>
    <row r="193" spans="1:7" x14ac:dyDescent="0.2">
      <c r="A193" s="1"/>
      <c r="B193" s="1"/>
      <c r="C193" s="16"/>
    </row>
    <row r="194" spans="1:7" x14ac:dyDescent="0.2">
      <c r="A194" s="1"/>
      <c r="B194" s="1"/>
      <c r="C194" s="16"/>
    </row>
    <row r="195" spans="1:7" x14ac:dyDescent="0.2">
      <c r="A195" s="1"/>
      <c r="B195" s="1"/>
      <c r="C195" s="16"/>
    </row>
    <row r="196" spans="1:7" x14ac:dyDescent="0.2">
      <c r="A196" s="1"/>
      <c r="B196" s="74" t="str">
        <f>B31</f>
        <v>Nota PLANIFICACIÓN</v>
      </c>
      <c r="C196" s="75">
        <f>C31</f>
        <v>60</v>
      </c>
      <c r="E196" s="75">
        <f>E31</f>
        <v>66.666666666666671</v>
      </c>
      <c r="F196" s="75">
        <f>F31</f>
        <v>66.666666666666671</v>
      </c>
      <c r="G196" s="75">
        <f>G31</f>
        <v>33.333333333333336</v>
      </c>
    </row>
    <row r="197" spans="1:7" x14ac:dyDescent="0.2">
      <c r="A197" s="1"/>
      <c r="B197" s="74" t="str">
        <f>B51</f>
        <v>Nota FINANCIERO CONTABLE</v>
      </c>
      <c r="C197" s="75">
        <f>C51</f>
        <v>53.846153846153847</v>
      </c>
      <c r="E197" s="75">
        <f>E51</f>
        <v>60</v>
      </c>
      <c r="F197" s="75">
        <f>F51</f>
        <v>75</v>
      </c>
      <c r="G197" s="75">
        <f>G51</f>
        <v>25</v>
      </c>
    </row>
    <row r="198" spans="1:7" x14ac:dyDescent="0.2">
      <c r="A198" s="1"/>
      <c r="B198" s="74" t="str">
        <f>B75</f>
        <v>Nota CONTROL INTERNO INSTITUCIONAL</v>
      </c>
      <c r="C198" s="75">
        <f>C75</f>
        <v>29.411764705882351</v>
      </c>
      <c r="E198" s="75">
        <f>E75</f>
        <v>33.333333333333336</v>
      </c>
      <c r="F198" s="75">
        <f>F75</f>
        <v>0</v>
      </c>
      <c r="G198" s="75">
        <f>G75</f>
        <v>42.857142857142854</v>
      </c>
    </row>
    <row r="199" spans="1:7" x14ac:dyDescent="0.2">
      <c r="A199" s="1"/>
      <c r="B199" s="74" t="str">
        <f>B97</f>
        <v>Nota CONTRATACIÓN ADMINISTRATIVA</v>
      </c>
      <c r="C199" s="75">
        <f>C97</f>
        <v>58.333333333333336</v>
      </c>
      <c r="E199" s="75">
        <f>E97</f>
        <v>33.333333333333336</v>
      </c>
      <c r="F199" s="75">
        <f>F97</f>
        <v>66.666666666666671</v>
      </c>
      <c r="G199" s="75">
        <f>G97</f>
        <v>100</v>
      </c>
    </row>
    <row r="200" spans="1:7" x14ac:dyDescent="0.2">
      <c r="A200" s="1"/>
      <c r="B200" s="74" t="str">
        <f>B118</f>
        <v>Nota PRESUPUESTO</v>
      </c>
      <c r="C200" s="75">
        <f>C118</f>
        <v>64.285714285714292</v>
      </c>
      <c r="E200" s="75">
        <f>E118</f>
        <v>60</v>
      </c>
      <c r="F200" s="75">
        <f>F118</f>
        <v>50</v>
      </c>
      <c r="G200" s="75">
        <f>G118</f>
        <v>80</v>
      </c>
    </row>
    <row r="201" spans="1:7" x14ac:dyDescent="0.2">
      <c r="A201" s="1"/>
      <c r="B201" s="74" t="str">
        <f>B141</f>
        <v>Nota TECNOLOGÍAS DE LA INFORMACIÓN</v>
      </c>
      <c r="C201" s="75">
        <f>C141</f>
        <v>25</v>
      </c>
      <c r="E201" s="75">
        <f>E141</f>
        <v>28.571428571428573</v>
      </c>
      <c r="F201" s="75">
        <f>F141</f>
        <v>25</v>
      </c>
      <c r="G201" s="75">
        <f>G141</f>
        <v>20</v>
      </c>
    </row>
    <row r="202" spans="1:7" x14ac:dyDescent="0.2">
      <c r="A202" s="1"/>
      <c r="B202" s="74" t="str">
        <f>B161</f>
        <v>Nota SERVICIO AL USUARIO</v>
      </c>
      <c r="C202" s="75">
        <f>C161</f>
        <v>61.53846153846154</v>
      </c>
      <c r="E202" s="75">
        <f>E161</f>
        <v>66.666666666666671</v>
      </c>
      <c r="F202" s="75">
        <f>F161</f>
        <v>25</v>
      </c>
      <c r="G202" s="75">
        <f>G161</f>
        <v>100</v>
      </c>
    </row>
    <row r="203" spans="1:7" x14ac:dyDescent="0.2">
      <c r="A203" s="1"/>
      <c r="B203" s="74" t="str">
        <f>B185</f>
        <v>Nota RECURSOS HUMANOS</v>
      </c>
      <c r="C203" s="75">
        <f>C185</f>
        <v>46.666666666666664</v>
      </c>
      <c r="E203" s="75">
        <f>E185</f>
        <v>80</v>
      </c>
      <c r="F203" s="75">
        <f>F185</f>
        <v>20</v>
      </c>
      <c r="G203" s="75">
        <f>G185</f>
        <v>40</v>
      </c>
    </row>
    <row r="204" spans="1:7" x14ac:dyDescent="0.2">
      <c r="A204" s="1"/>
      <c r="B204" s="74"/>
      <c r="C204" s="75"/>
      <c r="E204" s="75"/>
      <c r="F204" s="75"/>
      <c r="G204" s="75"/>
    </row>
    <row r="205" spans="1:7" x14ac:dyDescent="0.2">
      <c r="A205" s="1"/>
      <c r="B205" s="76" t="str">
        <f>B192</f>
        <v>NOTA FINAL</v>
      </c>
      <c r="C205" s="77">
        <f>C192</f>
        <v>48.695652173913047</v>
      </c>
      <c r="E205" s="77">
        <f>E192</f>
        <v>52.173913043478258</v>
      </c>
      <c r="F205" s="77">
        <f>F192</f>
        <v>41.176470588235297</v>
      </c>
      <c r="G205" s="77">
        <f>G192</f>
        <v>51.428571428571431</v>
      </c>
    </row>
  </sheetData>
  <sheetProtection password="D08F" sheet="1" objects="1" scenarios="1"/>
  <protectedRanges>
    <protectedRange sqref="C8" name="Rango1_1"/>
    <protectedRange sqref="C98:C114 C142:C157 C119:C137 C12:C27 C162:C181 C32 C47 C76:C93 C53:C71" name="Rango2_1"/>
    <protectedRange sqref="C3" name="Rango6_1"/>
    <protectedRange sqref="C8" name="Rango7_1"/>
    <protectedRange sqref="C34:C46" name="Rango4"/>
  </protectedRanges>
  <mergeCells count="1">
    <mergeCell ref="A1:C1"/>
  </mergeCells>
  <phoneticPr fontId="20" type="noConversion"/>
  <dataValidations count="1">
    <dataValidation type="list" allowBlank="1" showInputMessage="1" showErrorMessage="1" sqref="C114 C157 C93 C27 C71">
      <formula1>noap</formula1>
    </dataValidation>
  </dataValidation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workbookViewId="0">
      <selection activeCell="B35" sqref="B35"/>
    </sheetView>
  </sheetViews>
  <sheetFormatPr baseColWidth="10" defaultColWidth="11.5703125" defaultRowHeight="12.75" x14ac:dyDescent="0.2"/>
  <cols>
    <col min="1" max="1" width="4.7109375" style="81" customWidth="1"/>
    <col min="2" max="2" width="51.42578125" style="81" customWidth="1"/>
    <col min="3" max="5" width="15.85546875" style="124" customWidth="1"/>
    <col min="6" max="6" width="4.7109375" style="81" customWidth="1"/>
    <col min="7" max="20" width="11.5703125" style="81"/>
    <col min="21" max="21" width="4.7109375" style="81" hidden="1" customWidth="1"/>
    <col min="22" max="24" width="19.5703125" style="81" hidden="1" customWidth="1"/>
    <col min="25" max="25" width="4.7109375" style="81" hidden="1" customWidth="1"/>
    <col min="26" max="16384" width="11.5703125" style="81"/>
  </cols>
  <sheetData>
    <row r="1" spans="1:25" x14ac:dyDescent="0.2">
      <c r="A1" s="103"/>
      <c r="B1" s="104"/>
      <c r="C1" s="122"/>
      <c r="D1" s="122"/>
      <c r="E1" s="122"/>
      <c r="F1" s="105"/>
      <c r="U1" s="89"/>
      <c r="V1" s="90"/>
      <c r="W1" s="90"/>
      <c r="X1" s="90"/>
      <c r="Y1" s="91"/>
    </row>
    <row r="2" spans="1:25" ht="18" x14ac:dyDescent="0.25">
      <c r="A2" s="106"/>
      <c r="B2" s="119" t="s">
        <v>38</v>
      </c>
      <c r="C2" s="117"/>
      <c r="D2" s="117"/>
      <c r="E2" s="117"/>
      <c r="F2" s="107"/>
      <c r="G2" s="80"/>
      <c r="H2" s="80"/>
      <c r="I2" s="80"/>
      <c r="J2" s="80"/>
      <c r="K2" s="80"/>
      <c r="L2" s="80"/>
      <c r="M2" s="80"/>
      <c r="N2" s="80"/>
      <c r="O2" s="80"/>
      <c r="P2" s="80"/>
      <c r="Q2" s="80"/>
      <c r="R2" s="80"/>
      <c r="S2" s="80"/>
      <c r="T2" s="80"/>
      <c r="U2" s="165" t="s">
        <v>62</v>
      </c>
      <c r="V2" s="166"/>
      <c r="W2" s="166"/>
      <c r="X2" s="166"/>
      <c r="Y2" s="167"/>
    </row>
    <row r="3" spans="1:25" ht="15.75" x14ac:dyDescent="0.2">
      <c r="A3" s="106"/>
      <c r="B3" s="120" t="str">
        <f>Respuestas!B4</f>
        <v>MINISTERIO DE JUSTICIA Y PAZ</v>
      </c>
      <c r="C3" s="108"/>
      <c r="D3" s="108"/>
      <c r="E3" s="108"/>
      <c r="F3" s="107"/>
      <c r="G3" s="83"/>
      <c r="H3" s="83"/>
      <c r="I3" s="83"/>
      <c r="J3" s="83"/>
      <c r="K3" s="83"/>
      <c r="L3" s="83"/>
      <c r="M3" s="83"/>
      <c r="N3" s="83"/>
      <c r="O3" s="83"/>
      <c r="P3" s="83"/>
      <c r="Q3" s="83"/>
      <c r="R3" s="83"/>
      <c r="S3" s="83"/>
      <c r="T3" s="83"/>
      <c r="U3" s="92"/>
      <c r="V3" s="164" t="s">
        <v>63</v>
      </c>
      <c r="W3" s="164"/>
      <c r="X3" s="164"/>
      <c r="Y3" s="94"/>
    </row>
    <row r="4" spans="1:25" ht="15.75" x14ac:dyDescent="0.2">
      <c r="A4" s="109"/>
      <c r="B4" s="108"/>
      <c r="C4" s="108"/>
      <c r="D4" s="108"/>
      <c r="E4" s="108"/>
      <c r="F4" s="110"/>
      <c r="G4" s="82"/>
      <c r="H4" s="82"/>
      <c r="I4" s="82"/>
      <c r="J4" s="82"/>
      <c r="K4" s="82"/>
      <c r="L4" s="82"/>
      <c r="M4" s="82"/>
      <c r="N4" s="82"/>
      <c r="O4" s="82"/>
      <c r="P4" s="82"/>
      <c r="Q4" s="82"/>
      <c r="R4" s="82"/>
      <c r="S4" s="82"/>
      <c r="T4" s="82"/>
      <c r="U4" s="95"/>
      <c r="V4" s="164"/>
      <c r="W4" s="164"/>
      <c r="X4" s="164"/>
      <c r="Y4" s="96"/>
    </row>
    <row r="5" spans="1:25" ht="31.5" x14ac:dyDescent="0.2">
      <c r="A5" s="106"/>
      <c r="B5" s="121" t="s">
        <v>57</v>
      </c>
      <c r="C5" s="125" t="s">
        <v>197</v>
      </c>
      <c r="D5" s="129" t="s">
        <v>198</v>
      </c>
      <c r="E5" s="133" t="s">
        <v>202</v>
      </c>
      <c r="F5" s="107"/>
      <c r="G5" s="83"/>
      <c r="H5" s="83"/>
      <c r="I5" s="83"/>
      <c r="J5" s="83"/>
      <c r="K5" s="83"/>
      <c r="L5" s="83"/>
      <c r="M5" s="83"/>
      <c r="N5" s="83"/>
      <c r="O5" s="83"/>
      <c r="P5" s="83"/>
      <c r="Q5" s="83"/>
      <c r="R5" s="83"/>
      <c r="S5" s="83"/>
      <c r="T5" s="83"/>
      <c r="U5" s="92"/>
      <c r="V5" s="102" t="s">
        <v>55</v>
      </c>
      <c r="W5" s="102" t="s">
        <v>54</v>
      </c>
      <c r="X5" s="102" t="s">
        <v>56</v>
      </c>
      <c r="Y5" s="94"/>
    </row>
    <row r="6" spans="1:25" ht="15" x14ac:dyDescent="0.2">
      <c r="A6" s="109"/>
      <c r="B6" s="108"/>
      <c r="C6" s="126"/>
      <c r="D6" s="130"/>
      <c r="E6" s="134"/>
      <c r="F6" s="110"/>
      <c r="G6" s="82"/>
      <c r="H6" s="82"/>
      <c r="I6" s="82"/>
      <c r="J6" s="82"/>
      <c r="K6" s="82"/>
      <c r="L6" s="82"/>
      <c r="M6" s="82"/>
      <c r="N6" s="82"/>
      <c r="O6" s="82"/>
      <c r="P6" s="82"/>
      <c r="Q6" s="82"/>
      <c r="R6" s="82"/>
      <c r="S6" s="82"/>
      <c r="T6" s="82"/>
      <c r="U6" s="95"/>
      <c r="V6" s="93"/>
      <c r="W6" s="93"/>
      <c r="X6" s="93"/>
      <c r="Y6" s="96"/>
    </row>
    <row r="7" spans="1:25" ht="14.25" x14ac:dyDescent="0.2">
      <c r="A7" s="106"/>
      <c r="B7" s="111" t="s">
        <v>189</v>
      </c>
      <c r="C7" s="127">
        <v>80</v>
      </c>
      <c r="D7" s="131">
        <f>'Por-tema'!C196</f>
        <v>60</v>
      </c>
      <c r="E7" s="135">
        <f>D7-C7</f>
        <v>-20</v>
      </c>
      <c r="F7" s="107"/>
      <c r="U7" s="92"/>
      <c r="V7" s="97">
        <f>'Por-tema'!E196</f>
        <v>66.666666666666671</v>
      </c>
      <c r="W7" s="97">
        <f>'Por-tema'!F196</f>
        <v>66.666666666666671</v>
      </c>
      <c r="X7" s="97">
        <f>'Por-tema'!G196</f>
        <v>33.333333333333336</v>
      </c>
      <c r="Y7" s="94"/>
    </row>
    <row r="8" spans="1:25" ht="14.25" x14ac:dyDescent="0.2">
      <c r="A8" s="106"/>
      <c r="B8" s="111" t="s">
        <v>190</v>
      </c>
      <c r="C8" s="127">
        <v>63.636363636363633</v>
      </c>
      <c r="D8" s="131">
        <f>'Por-tema'!C197</f>
        <v>53.846153846153847</v>
      </c>
      <c r="E8" s="135">
        <f t="shared" ref="E8:E16" si="0">D8-C8</f>
        <v>-9.7902097902097864</v>
      </c>
      <c r="F8" s="107"/>
      <c r="U8" s="92"/>
      <c r="V8" s="97">
        <f>'Por-tema'!E197</f>
        <v>60</v>
      </c>
      <c r="W8" s="97">
        <f>'Por-tema'!F197</f>
        <v>75</v>
      </c>
      <c r="X8" s="97">
        <f>'Por-tema'!G197</f>
        <v>25</v>
      </c>
      <c r="Y8" s="94"/>
    </row>
    <row r="9" spans="1:25" ht="14.25" x14ac:dyDescent="0.2">
      <c r="A9" s="106"/>
      <c r="B9" s="111" t="s">
        <v>191</v>
      </c>
      <c r="C9" s="127">
        <v>37.5</v>
      </c>
      <c r="D9" s="131">
        <f>'Por-tema'!C198</f>
        <v>29.411764705882351</v>
      </c>
      <c r="E9" s="135">
        <f t="shared" si="0"/>
        <v>-8.0882352941176485</v>
      </c>
      <c r="F9" s="107"/>
      <c r="U9" s="92"/>
      <c r="V9" s="97">
        <f>'Por-tema'!E198</f>
        <v>33.333333333333336</v>
      </c>
      <c r="W9" s="97">
        <f>'Por-tema'!F198</f>
        <v>0</v>
      </c>
      <c r="X9" s="97">
        <f>'Por-tema'!G198</f>
        <v>42.857142857142854</v>
      </c>
      <c r="Y9" s="94"/>
    </row>
    <row r="10" spans="1:25" ht="14.25" x14ac:dyDescent="0.2">
      <c r="A10" s="106"/>
      <c r="B10" s="111" t="s">
        <v>192</v>
      </c>
      <c r="C10" s="127">
        <v>50</v>
      </c>
      <c r="D10" s="131">
        <f>'Por-tema'!C199</f>
        <v>58.333333333333336</v>
      </c>
      <c r="E10" s="135">
        <f t="shared" si="0"/>
        <v>8.3333333333333357</v>
      </c>
      <c r="F10" s="107"/>
      <c r="U10" s="92"/>
      <c r="V10" s="97">
        <f>'Por-tema'!E199</f>
        <v>33.333333333333336</v>
      </c>
      <c r="W10" s="97">
        <f>'Por-tema'!F199</f>
        <v>66.666666666666671</v>
      </c>
      <c r="X10" s="97">
        <f>'Por-tema'!G199</f>
        <v>100</v>
      </c>
      <c r="Y10" s="94"/>
    </row>
    <row r="11" spans="1:25" ht="14.25" x14ac:dyDescent="0.2">
      <c r="A11" s="106"/>
      <c r="B11" s="111" t="s">
        <v>193</v>
      </c>
      <c r="C11" s="127">
        <v>78.571428571428569</v>
      </c>
      <c r="D11" s="131">
        <f>'Por-tema'!C200</f>
        <v>64.285714285714292</v>
      </c>
      <c r="E11" s="135">
        <f t="shared" si="0"/>
        <v>-14.285714285714278</v>
      </c>
      <c r="F11" s="107"/>
      <c r="U11" s="92"/>
      <c r="V11" s="97">
        <f>'Por-tema'!E200</f>
        <v>60</v>
      </c>
      <c r="W11" s="97">
        <f>'Por-tema'!F200</f>
        <v>50</v>
      </c>
      <c r="X11" s="97">
        <f>'Por-tema'!G200</f>
        <v>80</v>
      </c>
      <c r="Y11" s="94"/>
    </row>
    <row r="12" spans="1:25" ht="14.25" x14ac:dyDescent="0.2">
      <c r="A12" s="106"/>
      <c r="B12" s="111" t="s">
        <v>194</v>
      </c>
      <c r="C12" s="127">
        <v>31.25</v>
      </c>
      <c r="D12" s="131">
        <f>'Por-tema'!C201</f>
        <v>25</v>
      </c>
      <c r="E12" s="135">
        <f t="shared" si="0"/>
        <v>-6.25</v>
      </c>
      <c r="F12" s="107"/>
      <c r="U12" s="92"/>
      <c r="V12" s="97">
        <f>'Por-tema'!E201</f>
        <v>28.571428571428573</v>
      </c>
      <c r="W12" s="97">
        <f>'Por-tema'!F201</f>
        <v>25</v>
      </c>
      <c r="X12" s="97">
        <f>'Por-tema'!G201</f>
        <v>20</v>
      </c>
      <c r="Y12" s="94"/>
    </row>
    <row r="13" spans="1:25" ht="14.25" x14ac:dyDescent="0.2">
      <c r="A13" s="106"/>
      <c r="B13" s="111" t="s">
        <v>195</v>
      </c>
      <c r="C13" s="127">
        <v>84.615384615384613</v>
      </c>
      <c r="D13" s="131">
        <f>'Por-tema'!C202</f>
        <v>61.53846153846154</v>
      </c>
      <c r="E13" s="135">
        <f t="shared" si="0"/>
        <v>-23.076923076923073</v>
      </c>
      <c r="F13" s="107"/>
      <c r="U13" s="92"/>
      <c r="V13" s="97">
        <f>'Por-tema'!E202</f>
        <v>66.666666666666671</v>
      </c>
      <c r="W13" s="97">
        <f>'Por-tema'!F202</f>
        <v>25</v>
      </c>
      <c r="X13" s="97">
        <f>'Por-tema'!G202</f>
        <v>100</v>
      </c>
      <c r="Y13" s="94"/>
    </row>
    <row r="14" spans="1:25" ht="14.25" x14ac:dyDescent="0.2">
      <c r="A14" s="106"/>
      <c r="B14" s="111" t="s">
        <v>196</v>
      </c>
      <c r="C14" s="127">
        <v>52.941176470588232</v>
      </c>
      <c r="D14" s="131">
        <f>'Por-tema'!C203</f>
        <v>46.666666666666664</v>
      </c>
      <c r="E14" s="135">
        <f t="shared" si="0"/>
        <v>-6.2745098039215677</v>
      </c>
      <c r="F14" s="107"/>
      <c r="U14" s="92"/>
      <c r="V14" s="97">
        <f>'Por-tema'!E203</f>
        <v>80</v>
      </c>
      <c r="W14" s="97">
        <f>'Por-tema'!F203</f>
        <v>20</v>
      </c>
      <c r="X14" s="97">
        <f>'Por-tema'!G203</f>
        <v>40</v>
      </c>
      <c r="Y14" s="94"/>
    </row>
    <row r="15" spans="1:25" ht="14.25" x14ac:dyDescent="0.2">
      <c r="A15" s="106"/>
      <c r="B15" s="111"/>
      <c r="C15" s="127"/>
      <c r="D15" s="131"/>
      <c r="E15" s="135"/>
      <c r="F15" s="107"/>
      <c r="U15" s="92"/>
      <c r="V15" s="97"/>
      <c r="W15" s="97"/>
      <c r="X15" s="97"/>
      <c r="Y15" s="94"/>
    </row>
    <row r="16" spans="1:25" ht="15.75" thickBot="1" x14ac:dyDescent="0.25">
      <c r="A16" s="106"/>
      <c r="B16" s="112" t="s">
        <v>423</v>
      </c>
      <c r="C16" s="128">
        <v>58.771929824561404</v>
      </c>
      <c r="D16" s="132">
        <f>'Por-tema'!C205</f>
        <v>48.695652173913047</v>
      </c>
      <c r="E16" s="136">
        <f t="shared" si="0"/>
        <v>-10.076277650648358</v>
      </c>
      <c r="F16" s="107"/>
      <c r="U16" s="92"/>
      <c r="V16" s="98">
        <f>'Por-tema'!E205</f>
        <v>52.173913043478258</v>
      </c>
      <c r="W16" s="98">
        <f>'Por-tema'!F205</f>
        <v>41.176470588235297</v>
      </c>
      <c r="X16" s="98">
        <f>'Por-tema'!G205</f>
        <v>51.428571428571431</v>
      </c>
      <c r="Y16" s="94"/>
    </row>
    <row r="17" spans="1:25" ht="15" thickTop="1" x14ac:dyDescent="0.2">
      <c r="A17" s="113"/>
      <c r="B17" s="114"/>
      <c r="C17" s="123"/>
      <c r="D17" s="123"/>
      <c r="E17" s="123"/>
      <c r="F17" s="115"/>
      <c r="U17" s="99"/>
      <c r="V17" s="100"/>
      <c r="W17" s="100"/>
      <c r="X17" s="100"/>
      <c r="Y17" s="101"/>
    </row>
  </sheetData>
  <sheetProtection password="D08F" sheet="1" objects="1" scenarios="1"/>
  <mergeCells count="3">
    <mergeCell ref="V3:X3"/>
    <mergeCell ref="U2:Y2"/>
    <mergeCell ref="V4:X4"/>
  </mergeCells>
  <phoneticPr fontId="20"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Instrucciones</vt:lpstr>
      <vt:lpstr>Respuestas</vt:lpstr>
      <vt:lpstr>Por-tema</vt:lpstr>
      <vt:lpstr>Resultados</vt:lpstr>
      <vt:lpstr>Respuestas!Área_de_impresión</vt:lpstr>
      <vt:lpstr>inst</vt:lpstr>
      <vt:lpstr>Respuestas!Títulos_a_imprimir</vt:lpstr>
    </vt:vector>
  </TitlesOfParts>
  <Company>Contraloría General de la República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Orlando Retana Umana</cp:lastModifiedBy>
  <cp:lastPrinted>2013-12-13T19:09:25Z</cp:lastPrinted>
  <dcterms:created xsi:type="dcterms:W3CDTF">2012-08-27T15:14:59Z</dcterms:created>
  <dcterms:modified xsi:type="dcterms:W3CDTF">2015-02-02T21:30:52Z</dcterms:modified>
</cp:coreProperties>
</file>