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j-file-01\SIGI\005_Informes_Institucionales\Indice de Gestión Institucional\"/>
    </mc:Choice>
  </mc:AlternateContent>
  <workbookProtection workbookPassword="D3B5" lockStructure="1"/>
  <bookViews>
    <workbookView xWindow="0" yWindow="0" windowWidth="19200" windowHeight="11595"/>
  </bookViews>
  <sheets>
    <sheet name="Para-responder" sheetId="1" r:id="rId1"/>
    <sheet name="Por-tema" sheetId="6" state="hidden" r:id="rId2"/>
    <sheet name="Resultados" sheetId="5" r:id="rId3"/>
  </sheets>
  <definedNames>
    <definedName name="_xlnm.Print_Area" localSheetId="0">'Para-responder'!$B$14:$F$128</definedName>
    <definedName name="noap">'Para-responder'!#REF!</definedName>
    <definedName name="sino">'Para-responder'!#REF!</definedName>
    <definedName name="_xlnm.Print_Titles" localSheetId="0">'Para-responder'!#REF!</definedName>
  </definedNames>
  <calcPr calcId="152511"/>
</workbook>
</file>

<file path=xl/calcChain.xml><?xml version="1.0" encoding="utf-8"?>
<calcChain xmlns="http://schemas.openxmlformats.org/spreadsheetml/2006/main">
  <c r="E127" i="1" l="1"/>
  <c r="E126" i="1"/>
  <c r="E125" i="1"/>
  <c r="E124" i="1"/>
  <c r="E123" i="1"/>
  <c r="E122" i="1"/>
  <c r="E121" i="1"/>
  <c r="E120" i="1"/>
  <c r="E119" i="1"/>
  <c r="E118" i="1"/>
  <c r="E117" i="1"/>
  <c r="E116" i="1"/>
  <c r="E115" i="1"/>
  <c r="E112" i="1"/>
  <c r="E111" i="1"/>
  <c r="E110" i="1"/>
  <c r="E109" i="1"/>
  <c r="E108" i="1"/>
  <c r="E107" i="1"/>
  <c r="E106" i="1"/>
  <c r="E105" i="1"/>
  <c r="E104" i="1"/>
  <c r="E103" i="1"/>
  <c r="E102" i="1"/>
  <c r="E101" i="1"/>
  <c r="E100" i="1"/>
  <c r="E97" i="1"/>
  <c r="E96" i="1"/>
  <c r="E95" i="1"/>
  <c r="E94" i="1"/>
  <c r="E93" i="1"/>
  <c r="E92" i="1"/>
  <c r="E91" i="1"/>
  <c r="E90" i="1"/>
  <c r="E89" i="1"/>
  <c r="E88" i="1"/>
  <c r="E87" i="1"/>
  <c r="E86" i="1"/>
  <c r="E85" i="1"/>
  <c r="E84" i="1"/>
  <c r="E83" i="1"/>
  <c r="E82" i="1"/>
  <c r="E79" i="1"/>
  <c r="E78" i="1"/>
  <c r="E77" i="1"/>
  <c r="E76" i="1"/>
  <c r="E75" i="1"/>
  <c r="E74" i="1"/>
  <c r="E73" i="1"/>
  <c r="E72" i="1"/>
  <c r="E71" i="1"/>
  <c r="E70" i="1"/>
  <c r="E69" i="1"/>
  <c r="E68" i="1"/>
  <c r="E65" i="1"/>
  <c r="E64" i="1"/>
  <c r="E63" i="1"/>
  <c r="E62" i="1"/>
  <c r="E61" i="1"/>
  <c r="E60" i="1"/>
  <c r="E59" i="1"/>
  <c r="E58" i="1"/>
  <c r="E57" i="1"/>
  <c r="E56" i="1"/>
  <c r="E55" i="1"/>
  <c r="E54" i="1"/>
  <c r="E53" i="1"/>
  <c r="E50" i="1"/>
  <c r="E49" i="1"/>
  <c r="E48" i="1"/>
  <c r="E47" i="1"/>
  <c r="E46" i="1"/>
  <c r="E45" i="1"/>
  <c r="E44" i="1"/>
  <c r="E43" i="1"/>
  <c r="E42" i="1"/>
  <c r="E41" i="1"/>
  <c r="E40" i="1"/>
  <c r="E39" i="1"/>
  <c r="E38" i="1"/>
  <c r="E37" i="1"/>
  <c r="E36" i="1"/>
  <c r="E35" i="1"/>
  <c r="E34" i="1"/>
  <c r="E33" i="1"/>
  <c r="E32" i="1"/>
  <c r="E28" i="1"/>
  <c r="E27" i="1"/>
  <c r="E26" i="1"/>
  <c r="E25" i="1"/>
  <c r="E24" i="1"/>
  <c r="E23" i="1"/>
  <c r="E22" i="1"/>
  <c r="E21" i="1"/>
  <c r="E20" i="1"/>
  <c r="E19" i="1"/>
  <c r="E18" i="1"/>
  <c r="E17" i="1"/>
  <c r="E16" i="1"/>
  <c r="E15" i="1"/>
  <c r="E14" i="1"/>
  <c r="E29" i="1"/>
  <c r="A14" i="1" l="1"/>
  <c r="A15" i="1"/>
  <c r="B178" i="6" l="1"/>
  <c r="B176" i="6"/>
  <c r="B175" i="6"/>
  <c r="B174" i="6"/>
  <c r="B173" i="6"/>
  <c r="B172" i="6"/>
  <c r="B171" i="6"/>
  <c r="B170" i="6"/>
  <c r="G127" i="6"/>
  <c r="F127" i="6"/>
  <c r="C127" i="6"/>
  <c r="E127" i="6" s="1"/>
  <c r="B127" i="6"/>
  <c r="A127" i="6"/>
  <c r="F126" i="6"/>
  <c r="E126" i="6"/>
  <c r="C126" i="6"/>
  <c r="G126" i="6" s="1"/>
  <c r="B126" i="6"/>
  <c r="A126" i="6"/>
  <c r="G125" i="6"/>
  <c r="E125" i="6"/>
  <c r="C125" i="6"/>
  <c r="F125" i="6" s="1"/>
  <c r="B125" i="6"/>
  <c r="A125" i="6"/>
  <c r="G124" i="6"/>
  <c r="E124" i="6"/>
  <c r="C124" i="6"/>
  <c r="F124" i="6" s="1"/>
  <c r="B124" i="6"/>
  <c r="A124" i="6"/>
  <c r="G123" i="6"/>
  <c r="E123" i="6"/>
  <c r="C123" i="6"/>
  <c r="F123" i="6" s="1"/>
  <c r="B123" i="6"/>
  <c r="A123" i="6"/>
  <c r="F122" i="6"/>
  <c r="E122" i="6"/>
  <c r="C122" i="6"/>
  <c r="G122" i="6" s="1"/>
  <c r="B122" i="6"/>
  <c r="A122" i="6"/>
  <c r="F121" i="6"/>
  <c r="E121" i="6"/>
  <c r="C121" i="6"/>
  <c r="G121" i="6" s="1"/>
  <c r="B121" i="6"/>
  <c r="A121" i="6"/>
  <c r="F120" i="6"/>
  <c r="E120" i="6"/>
  <c r="C120" i="6"/>
  <c r="G120" i="6" s="1"/>
  <c r="B120" i="6"/>
  <c r="A120" i="6"/>
  <c r="G119" i="6"/>
  <c r="F119" i="6"/>
  <c r="C119" i="6"/>
  <c r="E119" i="6" s="1"/>
  <c r="B119" i="6"/>
  <c r="A119" i="6"/>
  <c r="G118" i="6"/>
  <c r="F118" i="6"/>
  <c r="C118" i="6"/>
  <c r="E118" i="6" s="1"/>
  <c r="B118" i="6"/>
  <c r="A118" i="6"/>
  <c r="G117" i="6"/>
  <c r="E117" i="6"/>
  <c r="C117" i="6"/>
  <c r="F117" i="6" s="1"/>
  <c r="B117" i="6"/>
  <c r="A117" i="6"/>
  <c r="G116" i="6"/>
  <c r="F116" i="6"/>
  <c r="C116" i="6"/>
  <c r="E116" i="6" s="1"/>
  <c r="B116" i="6"/>
  <c r="A116" i="6"/>
  <c r="G115" i="6"/>
  <c r="F115" i="6"/>
  <c r="C115" i="6"/>
  <c r="B115" i="6"/>
  <c r="A115" i="6"/>
  <c r="B114" i="6"/>
  <c r="A114" i="6"/>
  <c r="G112" i="6"/>
  <c r="E112" i="6"/>
  <c r="C112" i="6"/>
  <c r="F112" i="6" s="1"/>
  <c r="B112" i="6"/>
  <c r="A112" i="6"/>
  <c r="F111" i="6"/>
  <c r="E111" i="6"/>
  <c r="C111" i="6"/>
  <c r="G111" i="6" s="1"/>
  <c r="B111" i="6"/>
  <c r="A111" i="6"/>
  <c r="F110" i="6"/>
  <c r="E110" i="6"/>
  <c r="C110" i="6"/>
  <c r="G110" i="6" s="1"/>
  <c r="B110" i="6"/>
  <c r="A110" i="6"/>
  <c r="F109" i="6"/>
  <c r="E109" i="6"/>
  <c r="C109" i="6"/>
  <c r="G109" i="6" s="1"/>
  <c r="B109" i="6"/>
  <c r="A109" i="6"/>
  <c r="G108" i="6"/>
  <c r="E108" i="6"/>
  <c r="C108" i="6"/>
  <c r="F108" i="6" s="1"/>
  <c r="B108" i="6"/>
  <c r="A108" i="6"/>
  <c r="G107" i="6"/>
  <c r="F107" i="6"/>
  <c r="C107" i="6"/>
  <c r="E107" i="6" s="1"/>
  <c r="B107" i="6"/>
  <c r="A107" i="6"/>
  <c r="G106" i="6"/>
  <c r="E106" i="6"/>
  <c r="C106" i="6"/>
  <c r="F106" i="6" s="1"/>
  <c r="B106" i="6"/>
  <c r="A106" i="6"/>
  <c r="G105" i="6"/>
  <c r="F105" i="6"/>
  <c r="C105" i="6"/>
  <c r="E105" i="6" s="1"/>
  <c r="B105" i="6"/>
  <c r="A105" i="6"/>
  <c r="G104" i="6"/>
  <c r="E104" i="6"/>
  <c r="C104" i="6"/>
  <c r="F104" i="6" s="1"/>
  <c r="B104" i="6"/>
  <c r="A104" i="6"/>
  <c r="G103" i="6"/>
  <c r="F103" i="6"/>
  <c r="C103" i="6"/>
  <c r="E103" i="6" s="1"/>
  <c r="B103" i="6"/>
  <c r="A103" i="6"/>
  <c r="G102" i="6"/>
  <c r="F102" i="6"/>
  <c r="C102" i="6"/>
  <c r="E102" i="6" s="1"/>
  <c r="B102" i="6"/>
  <c r="A102" i="6"/>
  <c r="G101" i="6"/>
  <c r="F101" i="6"/>
  <c r="C101" i="6"/>
  <c r="E101" i="6" s="1"/>
  <c r="B101" i="6"/>
  <c r="A101" i="6"/>
  <c r="G100" i="6"/>
  <c r="F100" i="6"/>
  <c r="C100" i="6"/>
  <c r="B100" i="6"/>
  <c r="A100" i="6"/>
  <c r="B99" i="6"/>
  <c r="A99" i="6"/>
  <c r="G92" i="6"/>
  <c r="E92" i="6"/>
  <c r="C92" i="6"/>
  <c r="F92" i="6" s="1"/>
  <c r="B92" i="6"/>
  <c r="A92" i="6"/>
  <c r="G91" i="6"/>
  <c r="F91" i="6"/>
  <c r="C91" i="6"/>
  <c r="E91" i="6" s="1"/>
  <c r="B91" i="6"/>
  <c r="A91" i="6"/>
  <c r="F90" i="6"/>
  <c r="E90" i="6"/>
  <c r="C90" i="6"/>
  <c r="G90" i="6" s="1"/>
  <c r="B90" i="6"/>
  <c r="A90" i="6"/>
  <c r="G89" i="6"/>
  <c r="F89" i="6"/>
  <c r="C89" i="6"/>
  <c r="E89" i="6" s="1"/>
  <c r="B89" i="6"/>
  <c r="A89" i="6"/>
  <c r="F88" i="6"/>
  <c r="E88" i="6"/>
  <c r="C88" i="6"/>
  <c r="G88" i="6" s="1"/>
  <c r="B88" i="6"/>
  <c r="A88" i="6"/>
  <c r="F87" i="6"/>
  <c r="E87" i="6"/>
  <c r="C87" i="6"/>
  <c r="G87" i="6" s="1"/>
  <c r="B87" i="6"/>
  <c r="A87" i="6"/>
  <c r="F86" i="6"/>
  <c r="E86" i="6"/>
  <c r="C86" i="6"/>
  <c r="G86" i="6" s="1"/>
  <c r="B86" i="6"/>
  <c r="A86" i="6"/>
  <c r="G85" i="6"/>
  <c r="E85" i="6"/>
  <c r="C85" i="6"/>
  <c r="F85" i="6" s="1"/>
  <c r="B85" i="6"/>
  <c r="A85" i="6"/>
  <c r="G84" i="6"/>
  <c r="E84" i="6"/>
  <c r="C84" i="6"/>
  <c r="F84" i="6" s="1"/>
  <c r="B84" i="6"/>
  <c r="A84" i="6"/>
  <c r="G83" i="6"/>
  <c r="E83" i="6"/>
  <c r="C83" i="6"/>
  <c r="F83" i="6" s="1"/>
  <c r="B83" i="6"/>
  <c r="A83" i="6"/>
  <c r="G82" i="6"/>
  <c r="F82" i="6"/>
  <c r="C82" i="6"/>
  <c r="E82" i="6" s="1"/>
  <c r="B82" i="6"/>
  <c r="A82" i="6"/>
  <c r="G81" i="6"/>
  <c r="F81" i="6"/>
  <c r="C81" i="6"/>
  <c r="E81" i="6" s="1"/>
  <c r="B81" i="6"/>
  <c r="A81" i="6"/>
  <c r="G80" i="6"/>
  <c r="F80" i="6"/>
  <c r="C80" i="6"/>
  <c r="E80" i="6" s="1"/>
  <c r="B80" i="6"/>
  <c r="A80" i="6"/>
  <c r="G79" i="6"/>
  <c r="F79" i="6"/>
  <c r="C79" i="6"/>
  <c r="E79" i="6" s="1"/>
  <c r="B79" i="6"/>
  <c r="A79" i="6"/>
  <c r="G78" i="6"/>
  <c r="F78" i="6"/>
  <c r="C78" i="6"/>
  <c r="E78" i="6" s="1"/>
  <c r="B78" i="6"/>
  <c r="A78" i="6"/>
  <c r="F77" i="6"/>
  <c r="E77" i="6"/>
  <c r="C77" i="6"/>
  <c r="G77" i="6" s="1"/>
  <c r="B77" i="6"/>
  <c r="A77" i="6"/>
  <c r="B76" i="6"/>
  <c r="A76" i="6"/>
  <c r="G74" i="6"/>
  <c r="E74" i="6"/>
  <c r="C74" i="6"/>
  <c r="F74" i="6" s="1"/>
  <c r="B74" i="6"/>
  <c r="A74" i="6"/>
  <c r="G73" i="6"/>
  <c r="E73" i="6"/>
  <c r="C73" i="6"/>
  <c r="F73" i="6" s="1"/>
  <c r="B73" i="6"/>
  <c r="A73" i="6"/>
  <c r="F72" i="6"/>
  <c r="E72" i="6"/>
  <c r="C72" i="6"/>
  <c r="G72" i="6" s="1"/>
  <c r="B72" i="6"/>
  <c r="A72" i="6"/>
  <c r="F71" i="6"/>
  <c r="E71" i="6"/>
  <c r="C71" i="6"/>
  <c r="G71" i="6" s="1"/>
  <c r="B71" i="6"/>
  <c r="A71" i="6"/>
  <c r="G70" i="6"/>
  <c r="E70" i="6"/>
  <c r="C70" i="6"/>
  <c r="F70" i="6" s="1"/>
  <c r="B70" i="6"/>
  <c r="A70" i="6"/>
  <c r="F69" i="6"/>
  <c r="E69" i="6"/>
  <c r="C69" i="6"/>
  <c r="G69" i="6" s="1"/>
  <c r="B69" i="6"/>
  <c r="A69" i="6"/>
  <c r="G68" i="6"/>
  <c r="F68" i="6"/>
  <c r="C68" i="6"/>
  <c r="E68" i="6" s="1"/>
  <c r="B68" i="6"/>
  <c r="A68" i="6"/>
  <c r="G67" i="6"/>
  <c r="F67" i="6"/>
  <c r="C67" i="6"/>
  <c r="E67" i="6" s="1"/>
  <c r="B67" i="6"/>
  <c r="A67" i="6"/>
  <c r="G66" i="6"/>
  <c r="F66" i="6"/>
  <c r="C66" i="6"/>
  <c r="E66" i="6" s="1"/>
  <c r="B66" i="6"/>
  <c r="A66" i="6"/>
  <c r="G65" i="6"/>
  <c r="E65" i="6"/>
  <c r="C65" i="6"/>
  <c r="F65" i="6" s="1"/>
  <c r="B65" i="6"/>
  <c r="A65" i="6"/>
  <c r="F64" i="6"/>
  <c r="E64" i="6"/>
  <c r="C64" i="6"/>
  <c r="B64" i="6"/>
  <c r="A64" i="6"/>
  <c r="G63" i="6"/>
  <c r="F63" i="6"/>
  <c r="C63" i="6"/>
  <c r="E63" i="6" s="1"/>
  <c r="B63" i="6"/>
  <c r="A63" i="6"/>
  <c r="B62" i="6"/>
  <c r="A62" i="6"/>
  <c r="G60" i="6"/>
  <c r="F60" i="6"/>
  <c r="C60" i="6"/>
  <c r="E60" i="6" s="1"/>
  <c r="B60" i="6"/>
  <c r="A60" i="6"/>
  <c r="G59" i="6"/>
  <c r="E59" i="6"/>
  <c r="C59" i="6"/>
  <c r="F59" i="6" s="1"/>
  <c r="B59" i="6"/>
  <c r="A59" i="6"/>
  <c r="G58" i="6"/>
  <c r="F58" i="6"/>
  <c r="C58" i="6"/>
  <c r="E58" i="6" s="1"/>
  <c r="B58" i="6"/>
  <c r="A58" i="6"/>
  <c r="G57" i="6"/>
  <c r="F57" i="6"/>
  <c r="C57" i="6"/>
  <c r="E57" i="6" s="1"/>
  <c r="B57" i="6"/>
  <c r="A57" i="6"/>
  <c r="G56" i="6"/>
  <c r="E56" i="6"/>
  <c r="C56" i="6"/>
  <c r="F56" i="6" s="1"/>
  <c r="B56" i="6"/>
  <c r="A56" i="6"/>
  <c r="G55" i="6"/>
  <c r="F55" i="6"/>
  <c r="C55" i="6"/>
  <c r="E55" i="6" s="1"/>
  <c r="B55" i="6"/>
  <c r="A55" i="6"/>
  <c r="G54" i="6"/>
  <c r="F54" i="6"/>
  <c r="C54" i="6"/>
  <c r="E54" i="6" s="1"/>
  <c r="B54" i="6"/>
  <c r="A54" i="6"/>
  <c r="G53" i="6"/>
  <c r="E53" i="6"/>
  <c r="C53" i="6"/>
  <c r="F53" i="6" s="1"/>
  <c r="B53" i="6"/>
  <c r="A53" i="6"/>
  <c r="G52" i="6"/>
  <c r="F52" i="6"/>
  <c r="C52" i="6"/>
  <c r="E52" i="6" s="1"/>
  <c r="B52" i="6"/>
  <c r="A52" i="6"/>
  <c r="G51" i="6"/>
  <c r="F51" i="6"/>
  <c r="C51" i="6"/>
  <c r="E51" i="6" s="1"/>
  <c r="B51" i="6"/>
  <c r="A51" i="6"/>
  <c r="F50" i="6"/>
  <c r="E50" i="6"/>
  <c r="C50" i="6"/>
  <c r="B50" i="6"/>
  <c r="A50" i="6"/>
  <c r="F49" i="6"/>
  <c r="E49" i="6"/>
  <c r="C49" i="6"/>
  <c r="G49" i="6" s="1"/>
  <c r="B49" i="6"/>
  <c r="A49" i="6"/>
  <c r="F48" i="6"/>
  <c r="E48" i="6"/>
  <c r="C48" i="6"/>
  <c r="G48" i="6" s="1"/>
  <c r="B48" i="6"/>
  <c r="A48" i="6"/>
  <c r="B47" i="6"/>
  <c r="A47" i="6"/>
  <c r="G45" i="6"/>
  <c r="E45" i="6"/>
  <c r="C45" i="6"/>
  <c r="F45" i="6" s="1"/>
  <c r="B45" i="6"/>
  <c r="A45" i="6"/>
  <c r="G44" i="6"/>
  <c r="E44" i="6"/>
  <c r="C44" i="6"/>
  <c r="B44" i="6"/>
  <c r="A44" i="6"/>
  <c r="G43" i="6"/>
  <c r="E43" i="6"/>
  <c r="C43" i="6"/>
  <c r="F43" i="6" s="1"/>
  <c r="B43" i="6"/>
  <c r="A43" i="6"/>
  <c r="G42" i="6"/>
  <c r="E42" i="6"/>
  <c r="C42" i="6"/>
  <c r="F42" i="6" s="1"/>
  <c r="B42" i="6"/>
  <c r="A42" i="6"/>
  <c r="G41" i="6"/>
  <c r="E41" i="6"/>
  <c r="C41" i="6"/>
  <c r="F41" i="6" s="1"/>
  <c r="B41" i="6"/>
  <c r="A41" i="6"/>
  <c r="F40" i="6"/>
  <c r="E40" i="6"/>
  <c r="C40" i="6"/>
  <c r="G40" i="6" s="1"/>
  <c r="B40" i="6"/>
  <c r="A40" i="6"/>
  <c r="G39" i="6"/>
  <c r="F39" i="6"/>
  <c r="C39" i="6"/>
  <c r="E39" i="6" s="1"/>
  <c r="B39" i="6"/>
  <c r="A39" i="6"/>
  <c r="F38" i="6"/>
  <c r="E38" i="6"/>
  <c r="C38" i="6"/>
  <c r="G38" i="6" s="1"/>
  <c r="B38" i="6"/>
  <c r="A38" i="6"/>
  <c r="G37" i="6"/>
  <c r="F37" i="6"/>
  <c r="C37" i="6"/>
  <c r="E37" i="6" s="1"/>
  <c r="B37" i="6"/>
  <c r="A37" i="6"/>
  <c r="G36" i="6"/>
  <c r="E36" i="6"/>
  <c r="C36" i="6"/>
  <c r="F36" i="6" s="1"/>
  <c r="B36" i="6"/>
  <c r="A36" i="6"/>
  <c r="G35" i="6"/>
  <c r="F35" i="6"/>
  <c r="C35" i="6"/>
  <c r="E35" i="6" s="1"/>
  <c r="B35" i="6"/>
  <c r="A35" i="6"/>
  <c r="G34" i="6"/>
  <c r="E34" i="6"/>
  <c r="C34" i="6"/>
  <c r="F34" i="6" s="1"/>
  <c r="B34" i="6"/>
  <c r="A34" i="6"/>
  <c r="F33" i="6"/>
  <c r="E33" i="6"/>
  <c r="C33" i="6"/>
  <c r="G33" i="6" s="1"/>
  <c r="B33" i="6"/>
  <c r="A33" i="6"/>
  <c r="G32" i="6"/>
  <c r="F32" i="6"/>
  <c r="C32" i="6"/>
  <c r="E32" i="6" s="1"/>
  <c r="B32" i="6"/>
  <c r="A32" i="6"/>
  <c r="G31" i="6"/>
  <c r="F31" i="6"/>
  <c r="C31" i="6"/>
  <c r="E31" i="6" s="1"/>
  <c r="B31" i="6"/>
  <c r="A31" i="6"/>
  <c r="G30" i="6"/>
  <c r="F30" i="6"/>
  <c r="C30" i="6"/>
  <c r="E30" i="6" s="1"/>
  <c r="B30" i="6"/>
  <c r="A30" i="6"/>
  <c r="F29" i="6"/>
  <c r="E29" i="6"/>
  <c r="C29" i="6"/>
  <c r="G29" i="6" s="1"/>
  <c r="B29" i="6"/>
  <c r="A29" i="6"/>
  <c r="F28" i="6"/>
  <c r="E28" i="6"/>
  <c r="C28" i="6"/>
  <c r="G28" i="6" s="1"/>
  <c r="B28" i="6"/>
  <c r="A28" i="6"/>
  <c r="F27" i="6"/>
  <c r="E27" i="6"/>
  <c r="C27" i="6"/>
  <c r="G27" i="6" s="1"/>
  <c r="B27" i="6"/>
  <c r="A27" i="6"/>
  <c r="B26" i="6"/>
  <c r="A26" i="6"/>
  <c r="G24" i="6"/>
  <c r="F24" i="6"/>
  <c r="C24" i="6"/>
  <c r="E24" i="6" s="1"/>
  <c r="B24" i="6"/>
  <c r="A24" i="6"/>
  <c r="G23" i="6"/>
  <c r="E23" i="6"/>
  <c r="C23" i="6"/>
  <c r="F23" i="6" s="1"/>
  <c r="B23" i="6"/>
  <c r="A23" i="6"/>
  <c r="G22" i="6"/>
  <c r="E22" i="6"/>
  <c r="C22" i="6"/>
  <c r="F22" i="6" s="1"/>
  <c r="B22" i="6"/>
  <c r="A22" i="6"/>
  <c r="G21" i="6"/>
  <c r="F21" i="6"/>
  <c r="C21" i="6"/>
  <c r="E21" i="6" s="1"/>
  <c r="B21" i="6"/>
  <c r="A21" i="6"/>
  <c r="G20" i="6"/>
  <c r="F20" i="6"/>
  <c r="C20" i="6"/>
  <c r="E20" i="6" s="1"/>
  <c r="B20" i="6"/>
  <c r="A20" i="6"/>
  <c r="G19" i="6"/>
  <c r="E19" i="6"/>
  <c r="C19" i="6"/>
  <c r="F19" i="6" s="1"/>
  <c r="B19" i="6"/>
  <c r="A19" i="6"/>
  <c r="F18" i="6"/>
  <c r="E18" i="6"/>
  <c r="C18" i="6"/>
  <c r="G18" i="6" s="1"/>
  <c r="B18" i="6"/>
  <c r="A18" i="6"/>
  <c r="F17" i="6"/>
  <c r="E17" i="6"/>
  <c r="C17" i="6"/>
  <c r="G17" i="6" s="1"/>
  <c r="B17" i="6"/>
  <c r="A17" i="6"/>
  <c r="G16" i="6"/>
  <c r="F16" i="6"/>
  <c r="C16" i="6"/>
  <c r="E16" i="6" s="1"/>
  <c r="B16" i="6"/>
  <c r="A16" i="6"/>
  <c r="G15" i="6"/>
  <c r="E15" i="6"/>
  <c r="C15" i="6"/>
  <c r="F15" i="6" s="1"/>
  <c r="B15" i="6"/>
  <c r="A15" i="6"/>
  <c r="G14" i="6"/>
  <c r="F14" i="6"/>
  <c r="C14" i="6"/>
  <c r="E14" i="6" s="1"/>
  <c r="B14" i="6"/>
  <c r="A14" i="6"/>
  <c r="G13" i="6"/>
  <c r="F13" i="6"/>
  <c r="C13" i="6"/>
  <c r="E13" i="6" s="1"/>
  <c r="B13" i="6"/>
  <c r="A13" i="6"/>
  <c r="G12" i="6"/>
  <c r="F12" i="6"/>
  <c r="C12" i="6"/>
  <c r="E12" i="6" s="1"/>
  <c r="B12" i="6"/>
  <c r="A12" i="6"/>
  <c r="G11" i="6"/>
  <c r="E11" i="6"/>
  <c r="C11" i="6"/>
  <c r="F11" i="6" s="1"/>
  <c r="B11" i="6"/>
  <c r="A11" i="6"/>
  <c r="G10" i="6"/>
  <c r="E10" i="6"/>
  <c r="C10" i="6"/>
  <c r="F10" i="6" s="1"/>
  <c r="B10" i="6"/>
  <c r="A10" i="6"/>
  <c r="F9" i="6"/>
  <c r="E9" i="6"/>
  <c r="C9" i="6"/>
  <c r="B9" i="6"/>
  <c r="A9" i="6"/>
  <c r="A8" i="6"/>
  <c r="A127" i="1"/>
  <c r="A126" i="1"/>
  <c r="A125" i="1"/>
  <c r="A124" i="1"/>
  <c r="A123" i="1"/>
  <c r="A122" i="1"/>
  <c r="A121" i="1"/>
  <c r="A120" i="1"/>
  <c r="A119" i="1"/>
  <c r="A118" i="1"/>
  <c r="A117" i="1"/>
  <c r="A116" i="1"/>
  <c r="A115" i="1"/>
  <c r="A112" i="1"/>
  <c r="A111" i="1"/>
  <c r="A110" i="1"/>
  <c r="A109" i="1"/>
  <c r="A108" i="1"/>
  <c r="A107" i="1"/>
  <c r="A106" i="1"/>
  <c r="A105" i="1"/>
  <c r="A104" i="1"/>
  <c r="A103" i="1"/>
  <c r="A102" i="1"/>
  <c r="A101" i="1"/>
  <c r="A100" i="1"/>
  <c r="A97" i="1"/>
  <c r="A96" i="1"/>
  <c r="A95" i="1"/>
  <c r="A94" i="1"/>
  <c r="A93" i="1"/>
  <c r="A92" i="1"/>
  <c r="A91" i="1"/>
  <c r="A90" i="1"/>
  <c r="A89" i="1"/>
  <c r="A88" i="1"/>
  <c r="A87" i="1"/>
  <c r="A86" i="1"/>
  <c r="A85" i="1"/>
  <c r="A84" i="1"/>
  <c r="A83" i="1"/>
  <c r="A82" i="1"/>
  <c r="A79" i="1"/>
  <c r="A78" i="1"/>
  <c r="A77" i="1"/>
  <c r="A76" i="1"/>
  <c r="A75" i="1"/>
  <c r="A74" i="1"/>
  <c r="A73" i="1"/>
  <c r="A72" i="1"/>
  <c r="A71" i="1"/>
  <c r="A70" i="1"/>
  <c r="A69" i="1"/>
  <c r="A68" i="1"/>
  <c r="A65" i="1"/>
  <c r="A64" i="1"/>
  <c r="A63" i="1"/>
  <c r="A62" i="1"/>
  <c r="A61" i="1"/>
  <c r="A60" i="1"/>
  <c r="A59" i="1"/>
  <c r="A58" i="1"/>
  <c r="A57" i="1"/>
  <c r="A56" i="1"/>
  <c r="A55" i="1"/>
  <c r="A54" i="1"/>
  <c r="A53" i="1"/>
  <c r="A50" i="1"/>
  <c r="A49" i="1"/>
  <c r="A48" i="1"/>
  <c r="A47" i="1"/>
  <c r="A46" i="1"/>
  <c r="A45" i="1"/>
  <c r="A44" i="1"/>
  <c r="A43" i="1"/>
  <c r="A42" i="1"/>
  <c r="A41" i="1"/>
  <c r="A40" i="1"/>
  <c r="A39" i="1"/>
  <c r="A38" i="1"/>
  <c r="A37" i="1"/>
  <c r="A36" i="1"/>
  <c r="A35" i="1"/>
  <c r="A34" i="1"/>
  <c r="A33" i="1"/>
  <c r="A32" i="1"/>
  <c r="A29" i="1"/>
  <c r="A28" i="1"/>
  <c r="A27" i="1"/>
  <c r="A26" i="1"/>
  <c r="A25" i="1"/>
  <c r="A24" i="1"/>
  <c r="A23" i="1"/>
  <c r="A22" i="1"/>
  <c r="A21" i="1"/>
  <c r="A20" i="1"/>
  <c r="A19" i="1"/>
  <c r="A18" i="1"/>
  <c r="A17" i="1"/>
  <c r="A16" i="1"/>
  <c r="C142" i="6" l="1"/>
  <c r="C147" i="6"/>
  <c r="F153" i="6"/>
  <c r="G50" i="6"/>
  <c r="G143" i="6" s="1"/>
  <c r="C158" i="6"/>
  <c r="F158" i="6"/>
  <c r="G158" i="6"/>
  <c r="G156" i="6"/>
  <c r="C156" i="6"/>
  <c r="E115" i="6"/>
  <c r="G157" i="6"/>
  <c r="C157" i="6"/>
  <c r="F156" i="6"/>
  <c r="F157" i="6"/>
  <c r="C153" i="6"/>
  <c r="G153" i="6"/>
  <c r="E96" i="6"/>
  <c r="E94" i="6"/>
  <c r="E95" i="6"/>
  <c r="F96" i="6"/>
  <c r="C96" i="6"/>
  <c r="F95" i="6"/>
  <c r="G96" i="6"/>
  <c r="F94" i="6"/>
  <c r="G94" i="6"/>
  <c r="G95" i="6"/>
  <c r="C94" i="6"/>
  <c r="C95" i="6"/>
  <c r="F148" i="6"/>
  <c r="C146" i="6"/>
  <c r="C148" i="6"/>
  <c r="E148" i="6"/>
  <c r="G64" i="6"/>
  <c r="E146" i="6"/>
  <c r="E147" i="6"/>
  <c r="F146" i="6"/>
  <c r="F147" i="6"/>
  <c r="E143" i="6"/>
  <c r="F143" i="6"/>
  <c r="C141" i="6"/>
  <c r="C143" i="6"/>
  <c r="E141" i="6"/>
  <c r="E142" i="6"/>
  <c r="F141" i="6"/>
  <c r="F142" i="6"/>
  <c r="C133" i="6"/>
  <c r="E133" i="6"/>
  <c r="F133" i="6"/>
  <c r="E131" i="6"/>
  <c r="E132" i="6"/>
  <c r="F131" i="6"/>
  <c r="F132" i="6"/>
  <c r="G9" i="6"/>
  <c r="C131" i="6"/>
  <c r="C132" i="6"/>
  <c r="C138" i="6"/>
  <c r="E138" i="6"/>
  <c r="G138" i="6"/>
  <c r="C136" i="6"/>
  <c r="F44" i="6"/>
  <c r="E136" i="6"/>
  <c r="E137" i="6"/>
  <c r="G136" i="6"/>
  <c r="G137" i="6"/>
  <c r="C137" i="6"/>
  <c r="E100" i="6"/>
  <c r="F151" i="6"/>
  <c r="F152" i="6"/>
  <c r="G151" i="6"/>
  <c r="G152" i="6"/>
  <c r="C151" i="6"/>
  <c r="C152" i="6"/>
  <c r="C134" i="6" l="1"/>
  <c r="C170" i="6" s="1"/>
  <c r="D10" i="5" s="1"/>
  <c r="F134" i="6"/>
  <c r="F170" i="6" s="1"/>
  <c r="C149" i="6"/>
  <c r="C173" i="6" s="1"/>
  <c r="D13" i="5" s="1"/>
  <c r="G141" i="6"/>
  <c r="C144" i="6"/>
  <c r="C172" i="6" s="1"/>
  <c r="D12" i="5" s="1"/>
  <c r="F149" i="6"/>
  <c r="F173" i="6" s="1"/>
  <c r="G142" i="6"/>
  <c r="C97" i="6"/>
  <c r="C174" i="6" s="1"/>
  <c r="D14" i="5" s="1"/>
  <c r="E144" i="6"/>
  <c r="E172" i="6" s="1"/>
  <c r="F159" i="6"/>
  <c r="F176" i="6" s="1"/>
  <c r="C159" i="6"/>
  <c r="C176" i="6" s="1"/>
  <c r="D16" i="5" s="1"/>
  <c r="G159" i="6"/>
  <c r="G176" i="6" s="1"/>
  <c r="E158" i="6"/>
  <c r="E157" i="6"/>
  <c r="E156" i="6"/>
  <c r="G97" i="6"/>
  <c r="G174" i="6" s="1"/>
  <c r="E97" i="6"/>
  <c r="E174" i="6" s="1"/>
  <c r="F97" i="6"/>
  <c r="F174" i="6" s="1"/>
  <c r="E149" i="6"/>
  <c r="E173" i="6" s="1"/>
  <c r="G148" i="6"/>
  <c r="G146" i="6"/>
  <c r="G147" i="6"/>
  <c r="F144" i="6"/>
  <c r="F172" i="6" s="1"/>
  <c r="C165" i="6"/>
  <c r="E134" i="6"/>
  <c r="E170" i="6" s="1"/>
  <c r="G133" i="6"/>
  <c r="G132" i="6"/>
  <c r="G131" i="6"/>
  <c r="G139" i="6"/>
  <c r="G171" i="6" s="1"/>
  <c r="C163" i="6"/>
  <c r="C139" i="6"/>
  <c r="C171" i="6" s="1"/>
  <c r="D11" i="5" s="1"/>
  <c r="E139" i="6"/>
  <c r="E171" i="6" s="1"/>
  <c r="F138" i="6"/>
  <c r="F137" i="6"/>
  <c r="F164" i="6" s="1"/>
  <c r="F136" i="6"/>
  <c r="F163" i="6" s="1"/>
  <c r="C164" i="6"/>
  <c r="F154" i="6"/>
  <c r="F175" i="6" s="1"/>
  <c r="C154" i="6"/>
  <c r="C175" i="6" s="1"/>
  <c r="D15" i="5" s="1"/>
  <c r="E153" i="6"/>
  <c r="E152" i="6"/>
  <c r="E151" i="6"/>
  <c r="G154" i="6"/>
  <c r="G175" i="6" s="1"/>
  <c r="E164" i="6" l="1"/>
  <c r="G144" i="6"/>
  <c r="G172" i="6" s="1"/>
  <c r="K12" i="5" s="1"/>
  <c r="G163" i="6"/>
  <c r="S11" i="5"/>
  <c r="G14" i="5"/>
  <c r="T10" i="5"/>
  <c r="I13" i="5"/>
  <c r="T11" i="5"/>
  <c r="I14" i="5"/>
  <c r="U12" i="5"/>
  <c r="K15" i="5"/>
  <c r="U11" i="5"/>
  <c r="K14" i="5"/>
  <c r="S9" i="5"/>
  <c r="G12" i="5"/>
  <c r="T12" i="5"/>
  <c r="I15" i="5"/>
  <c r="T9" i="5"/>
  <c r="I12" i="5"/>
  <c r="S10" i="5"/>
  <c r="G13" i="5"/>
  <c r="S7" i="5"/>
  <c r="G10" i="5"/>
  <c r="T7" i="5"/>
  <c r="I10" i="5"/>
  <c r="T13" i="5"/>
  <c r="I16" i="5"/>
  <c r="U13" i="5"/>
  <c r="K16" i="5"/>
  <c r="U8" i="5"/>
  <c r="K11" i="5"/>
  <c r="S8" i="5"/>
  <c r="G11" i="5"/>
  <c r="E163" i="6"/>
  <c r="E159" i="6"/>
  <c r="E176" i="6" s="1"/>
  <c r="G149" i="6"/>
  <c r="G173" i="6" s="1"/>
  <c r="G164" i="6"/>
  <c r="G134" i="6"/>
  <c r="G170" i="6" s="1"/>
  <c r="G165" i="6"/>
  <c r="C166" i="6"/>
  <c r="C178" i="6" s="1"/>
  <c r="D18" i="5" s="1"/>
  <c r="F139" i="6"/>
  <c r="F171" i="6" s="1"/>
  <c r="F165" i="6"/>
  <c r="F166" i="6" s="1"/>
  <c r="F178" i="6" s="1"/>
  <c r="E165" i="6"/>
  <c r="E154" i="6"/>
  <c r="E175" i="6" s="1"/>
  <c r="U9" i="5" l="1"/>
  <c r="S12" i="5"/>
  <c r="G15" i="5"/>
  <c r="U10" i="5"/>
  <c r="K13" i="5"/>
  <c r="U7" i="5"/>
  <c r="K10" i="5"/>
  <c r="S13" i="5"/>
  <c r="G16" i="5"/>
  <c r="T15" i="5"/>
  <c r="I18" i="5"/>
  <c r="T8" i="5"/>
  <c r="I11" i="5"/>
  <c r="E166" i="6"/>
  <c r="E178" i="6" s="1"/>
  <c r="G166" i="6"/>
  <c r="G178" i="6" s="1"/>
  <c r="U15" i="5" l="1"/>
  <c r="K18" i="5"/>
  <c r="S15" i="5"/>
  <c r="G18" i="5"/>
</calcChain>
</file>

<file path=xl/sharedStrings.xml><?xml version="1.0" encoding="utf-8"?>
<sst xmlns="http://schemas.openxmlformats.org/spreadsheetml/2006/main" count="643" uniqueCount="361">
  <si>
    <t>Planificación</t>
  </si>
  <si>
    <t>Contratación administrativa</t>
  </si>
  <si>
    <t>Presupuesto</t>
  </si>
  <si>
    <t>Tecnologías de la información</t>
  </si>
  <si>
    <t>Recursos humanos</t>
  </si>
  <si>
    <t>NO</t>
  </si>
  <si>
    <t>Nombre de la entidad:</t>
  </si>
  <si>
    <t>PREGUNTA</t>
  </si>
  <si>
    <t>RESPUESTA</t>
  </si>
  <si>
    <t>PLANIFICACIÓN</t>
  </si>
  <si>
    <t>1.1</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</si>
  <si>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</si>
  <si>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1.2</t>
  </si>
  <si>
    <t>¿La institución ha oficializado una metodología para formular sus planes plurianuales y anuales?</t>
  </si>
  <si>
    <t>Documentación de la metodología debidamente oficializada; debe constar la aprobación por la autoridad institucional pertinente.</t>
  </si>
  <si>
    <t>1.3</t>
  </si>
  <si>
    <t>Documento(s) donde consten los mecanismos y se compruebe su aplicación.</t>
  </si>
  <si>
    <t>1.4</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</si>
  <si>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</si>
  <si>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</si>
  <si>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t>Indicadores en el plan plurianual institucional.</t>
  </si>
  <si>
    <t>1.6</t>
  </si>
  <si>
    <t>Indicadores en el plan anual institucional.</t>
  </si>
  <si>
    <t>1.7</t>
  </si>
  <si>
    <t>¿La institución ha oficializado una metodología para la definición, medición y ajuste de los indicadores que incorpora en sus planes?</t>
  </si>
  <si>
    <t>Documento donde se establece la metodología, oficializada por la autoridad institucional pertinente.</t>
  </si>
  <si>
    <t>1.8</t>
  </si>
  <si>
    <t>¿En el plan anual se incorporan acciones que están vinculadas con el Plan Nacional de Desarrollo (PND)?</t>
  </si>
  <si>
    <t>Documentación de las acciones vinculadas con el PND.</t>
  </si>
  <si>
    <t>1.9</t>
  </si>
  <si>
    <t>Documentación de la estrategia de incorporación y fortalecimiento de la ética y de prevención del fraude y la corrupción.</t>
  </si>
  <si>
    <t>1.10</t>
  </si>
  <si>
    <t>¿La institución ha ejecutado y evaluado los resultados de la estrategia de fortalecimiento de la ética?</t>
  </si>
  <si>
    <t>Informe de seguimiento de la estrategia a que se refiere el punto 1.9.</t>
  </si>
  <si>
    <t>1.11</t>
  </si>
  <si>
    <t>¿En la evaluación anual de la gestión institucional se consideran el cumplimiento de metas y los resultados de los indicadores incorporados en el plan anual operativo?</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</si>
  <si>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</si>
  <si>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</si>
  <si>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</si>
  <si>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Documento probatorio de que el jerarca conoció y aprobó la evaluación de la gestión institucional a más tardar en la fechas indicada. Normalmente, este documento se incorpora al inicio de la evaluación.</t>
  </si>
  <si>
    <t>1.13</t>
  </si>
  <si>
    <t>¿Se elabora y ejecuta un plan de mejora a partir de la evaluación anual de la gestión institucional?</t>
  </si>
  <si>
    <t>Plan de mejora elaborado a partir de la evaluación anual de la gestión, oficializado por la autoridad institucional competente.</t>
  </si>
  <si>
    <t>1.14</t>
  </si>
  <si>
    <t>Imagen de la sección respectiva de la página de Internet de la Institución</t>
  </si>
  <si>
    <t>1.15</t>
  </si>
  <si>
    <t>¿La información institucional está sistematizada de manera que integre los procesos de planificación, presupuesto y evaluación?</t>
  </si>
  <si>
    <t>Reportes emitidos que evidencien la integración de los procesos</t>
  </si>
  <si>
    <t>1.16</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</si>
  <si>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</si>
  <si>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2.1</t>
  </si>
  <si>
    <t>¿La institución ha promulgado o adoptado un código de ética u otro documento que reúna los compromisos éticos de la institución y sus funcionarios?</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</si>
  <si>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</si>
  <si>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</si>
  <si>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</si>
  <si>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</si>
  <si>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</si>
  <si>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</si>
  <si>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Informe de la auditoría de la ética efectuada.</t>
  </si>
  <si>
    <t>2.4</t>
  </si>
  <si>
    <t xml:space="preserve">¿La institución tiene los cinco componentes del SEVRI debidamente establecidos y en operación? </t>
  </si>
  <si>
    <t>Documentación de los componentes.</t>
  </si>
  <si>
    <t>2.5</t>
  </si>
  <si>
    <t>¿La institución ejecutó, durante el año anterior o el actual, un ejercicio de valoración de los riesgos que concluyera con la documentación y comunicación de esos riesgos?</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</si>
  <si>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</si>
  <si>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</si>
  <si>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</si>
  <si>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Documentación de resultados de la revisión y de las acciones emprendidas.</t>
  </si>
  <si>
    <t>2.7</t>
  </si>
  <si>
    <t>¿La institución ha promulgado normativa interna respecto de la rendición de cauciones por parte de los funcionarios que la deban hacer?</t>
  </si>
  <si>
    <t>Normativa interna sobre cauciones.</t>
  </si>
  <si>
    <t>2.8</t>
  </si>
  <si>
    <t>Normativa sobre traslado de recursos.</t>
  </si>
  <si>
    <t>2.9</t>
  </si>
  <si>
    <t>Documentación que comprueba la comunicación a la máxima autoridad.</t>
  </si>
  <si>
    <t>2.10</t>
  </si>
  <si>
    <t>Informe de resultados de la autoevaluación.</t>
  </si>
  <si>
    <t>2.11</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</si>
  <si>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</si>
  <si>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</si>
  <si>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</si>
  <si>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</si>
  <si>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</si>
  <si>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</si>
  <si>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</si>
  <si>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</si>
  <si>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</si>
  <si>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</si>
  <si>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</si>
  <si>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</si>
  <si>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Imagen respectiva de la página de Internet institucional.</t>
  </si>
  <si>
    <t>2.16</t>
  </si>
  <si>
    <t>¿La institución publica en su página de Internet o por otros medios, para conocimiento general, los informes de la auditoría interna, a más tardar en el mes posterior a su conocimiento por el destinatario?</t>
  </si>
  <si>
    <t>Se realiza, se revisa por un tercero independiente y se remite a la Dirección General de Administración de Bienes y Contratación Administrativa, el inventario anual de los bienes propiedad de la institución?</t>
  </si>
  <si>
    <t>Oficio interno que demuestre por parte del tercero independiente que ha revisado y que ha completado en toda su extensión el inventario anual de los bienes propiedad de la institución, así como el oficio de remisión de la información a la DGAB.</t>
  </si>
  <si>
    <t>CONTRATACIÓN ADMINISTRATIVA</t>
  </si>
  <si>
    <t>3.1</t>
  </si>
  <si>
    <t>¿Se ha establecido formalmente una proveeduría u otra unidad que asuma el proceso de contratación administrativa?</t>
  </si>
  <si>
    <t>Reglamento orgánico o similar, con indicación de la existencia de la proveeduría o similar y de las funciones que realiza.</t>
  </si>
  <si>
    <t>3.2</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</si>
  <si>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</si>
  <si>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</si>
  <si>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</si>
  <si>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t>Normativa interna que regule lo indicado por la pregunta.</t>
  </si>
  <si>
    <t>3.4</t>
  </si>
  <si>
    <t>¿Están formalmente definidos los plazos máximos que deben durar las diferentes actividades relacionadas con el proceso de contratación administrativa?</t>
  </si>
  <si>
    <t>Documentación oficializada de la definición de plazos.</t>
  </si>
  <si>
    <t>3.5</t>
  </si>
  <si>
    <t>¿Se prepara un plan o programa anual de adquisiciones que contenga la información mínima requerida?</t>
  </si>
  <si>
    <t>Plan o programa de adquisiciones.</t>
  </si>
  <si>
    <t>3.6</t>
  </si>
  <si>
    <t>¿La institución publica su plan de adquisiciones en su página de Internet o por otros medios, para conocimiento público?</t>
  </si>
  <si>
    <t>3.7</t>
  </si>
  <si>
    <t>Metodologías de evaluación de ofertas, con indicación de lo requerido.</t>
  </si>
  <si>
    <t>3.8</t>
  </si>
  <si>
    <t>¿La normativa interna en materia de contratación administrativa incluye regulaciones específicas sobre reajuste de precios?</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</si>
  <si>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</si>
  <si>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</si>
  <si>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</si>
  <si>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</si>
  <si>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</si>
  <si>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</si>
  <si>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</si>
  <si>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</si>
  <si>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</si>
  <si>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Plan de mejoras derivado de la evaluación del la ejecución del plan o programa de adquisiciones.</t>
  </si>
  <si>
    <t>3.12</t>
  </si>
  <si>
    <t>¿La institución publica en su página de Internet o por otros medios, la evaluación de la ejecución de su plan o programa de adquisiciones?</t>
  </si>
  <si>
    <t>3.13</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</si>
  <si>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</si>
  <si>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</si>
  <si>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</si>
  <si>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</si>
  <si>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Verificación por la CGR en el SIPP. No se requiere documentación en el expediente preparado por la institución.</t>
  </si>
  <si>
    <t>4.2</t>
  </si>
  <si>
    <t>¿Existe un manual de procedimientos que regule cada fase del proceso presupuestario, los plazos y los roles de los participantes?</t>
  </si>
  <si>
    <t>Manual de procedimientos que regule lo indicado en la pregunta, debidamente oficializado por la autoridad institucional competente.</t>
  </si>
  <si>
    <t>4.3</t>
  </si>
  <si>
    <t>¿Se publica en la página de Internet de la institución el presupuesto anual de la entidad, a más tardar en el mes posterior a su aprobación?</t>
  </si>
  <si>
    <t>Imagen respectiva de la página de Internet de la institución.</t>
  </si>
  <si>
    <t>4.4</t>
  </si>
  <si>
    <t>Informe de evaluación presupuestaria, con indicación de lo requerido por la pregunta.</t>
  </si>
  <si>
    <t>4.5</t>
  </si>
  <si>
    <t>Evaluación presupuestaria, con indicación de lo requerido.</t>
  </si>
  <si>
    <t>4.6</t>
  </si>
  <si>
    <t>¿Se discuten y valoran periódicamente con el jerarca los resultados de los informes de ejecución presupuestaria?</t>
  </si>
  <si>
    <t>Acuerdo, acta, resolución o minuta con indicación de la fecha de emisión del informe más reciente y de la fecha en que se discutió con el jerarca.</t>
  </si>
  <si>
    <t>4.7</t>
  </si>
  <si>
    <t>¿Se revisa por un tercero independiente la liquidación presupuestaria?</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</si>
  <si>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</si>
  <si>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</si>
  <si>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</si>
  <si>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4.9</t>
  </si>
  <si>
    <t xml:space="preserve">¿Existen mecanismos o disposiciones internas para regular el proceso de visado de gastos? </t>
  </si>
  <si>
    <t>Regulaciones internas sobre visado emitidas por la autoridad competente.</t>
  </si>
  <si>
    <t>4.10</t>
  </si>
  <si>
    <t xml:space="preserve">¿Existe un funcionario responsable del visado de gastos, según lo establece el artículo 11 del Reglamento sobre Visado de Gastos?  </t>
  </si>
  <si>
    <t>Comunicación oficial sobre designación del responsable.</t>
  </si>
  <si>
    <t>4.11</t>
  </si>
  <si>
    <t>¿Se formulan distintos escenarios presupuestarios para elaborar el anteproyecto del presupuesto inicial que se somete al Ministerio de Hacienda?</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</si>
  <si>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</si>
  <si>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</si>
  <si>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</si>
  <si>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Documentación formal del análisis de las variables utilizadas, así como la descripción de las fórmulas y su interpretación.</t>
  </si>
  <si>
    <t>TECNOLOGÍAS DE LAS INFORMACIÓN</t>
  </si>
  <si>
    <t>5.1</t>
  </si>
  <si>
    <t>¿La institución ha establecido una estructura formal del departamento de TI, que contemple el establecimiento de los roles y las responsabilidades de sus funcionarios?</t>
  </si>
  <si>
    <t>Normativa interna sobre la estructura del departamento de TI, debidamente oficializada por la autoridad institucional competente.</t>
  </si>
  <si>
    <t>5.2</t>
  </si>
  <si>
    <t>Documento sobre designación formal de funcionarios.</t>
  </si>
  <si>
    <t>5.3</t>
  </si>
  <si>
    <t>Plan estratégido de TI con indicación de lo requerido, debidamente oficializado y actualizado.</t>
  </si>
  <si>
    <t>5.4</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</si>
  <si>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</si>
  <si>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</si>
  <si>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</si>
  <si>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Modelo de plataforma tecnológica, con indicación de lo requerido.</t>
  </si>
  <si>
    <t>5.6</t>
  </si>
  <si>
    <t>¿La institución cuenta con un modelo de aplicaciones (software) que defina los estándares para su desarrollo y/o adquisición?</t>
  </si>
  <si>
    <t>Modelo de aplicaciones según lo indicado por la pregunta.</t>
  </si>
  <si>
    <t>5.7</t>
  </si>
  <si>
    <t>¿La institución cuenta con un modelo de entrega de servicio de TI que defina los acuerdos de nivel de servicio con los usuarios?</t>
  </si>
  <si>
    <t>Modelo de entrega de servicio de TI, oficializado por la autoridad institucional competente.</t>
  </si>
  <si>
    <t>5.8</t>
  </si>
  <si>
    <t>¿Se ha oficializado en la institución un marco de gestión para la calidad de la información?</t>
  </si>
  <si>
    <t>Documentación del marco de gestión de la calidad, oficializado por la autoridad institucional competente.</t>
  </si>
  <si>
    <t>5.9</t>
  </si>
  <si>
    <t>Directrices o políticas relativas a los temas contemplados en la pregunta, oficializadas por la autoridad institucional competente.</t>
  </si>
  <si>
    <t>5.10</t>
  </si>
  <si>
    <t>Documentación con indicación de lo requerido, debidamente oficializado por la autoridad institucional competente.</t>
  </si>
  <si>
    <t>5.11</t>
  </si>
  <si>
    <t>¿La institución ha definido, oficializado y comunicado políticas y procedimientos de seguridad lógica?</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</si>
  <si>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</si>
  <si>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</si>
  <si>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</si>
  <si>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Procedimientos oficializados y bitácora de accesos.</t>
  </si>
  <si>
    <t>5.13</t>
  </si>
  <si>
    <t>¿Se aplican medidas de prevención, detección y corrección para proteger los sistemas contra software malicioso (virus, gusanos, spyware, correo basura, software fraudulento, etc.)?</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</si>
  <si>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</si>
  <si>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</si>
  <si>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</si>
  <si>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Políticas oficializadas y documentación de su aplicación.</t>
  </si>
  <si>
    <t>5.15</t>
  </si>
  <si>
    <t>¿Existe un plan formal que asegure la continuidad de los servicios de tecnologías de información en la organización?</t>
  </si>
  <si>
    <t>Documento en el que se formaliza el plan de continuidad de servicios.</t>
  </si>
  <si>
    <t>5.16</t>
  </si>
  <si>
    <t>¿Las políticas de TI se comunican a todos los usuarios internos y externos relevantes?</t>
  </si>
  <si>
    <t>Documentación de las comunicaciones efectuadas.</t>
  </si>
  <si>
    <t>SERVICIO AL USUARIO</t>
  </si>
  <si>
    <t>6.1</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</si>
  <si>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</si>
  <si>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</si>
  <si>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</si>
  <si>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6.3</t>
  </si>
  <si>
    <t>¿La institución ha implementado mecanismos que le posibiliten la aceptación de documentos digitales mediante el uso de firma digital para la gestión de trámites de los usuarios?</t>
  </si>
  <si>
    <t>Normativa interna para el uso de firma digital y su aplicación en gestiones de los usuarios.</t>
  </si>
  <si>
    <t>6.4</t>
  </si>
  <si>
    <t>¿Se cumplen los plazos máximos establecidos para el trámite de los asuntos o la prestación de servicios, al menos en el 95% de los casos?</t>
  </si>
  <si>
    <t>Documento donde se establecen los plazos y estadísticas sobre cumplimiento de esos plasos.</t>
  </si>
  <si>
    <t>6.5</t>
  </si>
  <si>
    <t>Documentación sobre la instalación de buzones o similares, y reporte de atención de comentarios y sugerencias.</t>
  </si>
  <si>
    <t>6.6</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</si>
  <si>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</si>
  <si>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</si>
  <si>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</si>
  <si>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</si>
  <si>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</si>
  <si>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Plan de mejora oficializado por la autoridad institucional pertinente, elaborado a partir de la evaluación de satisfacción de los usuarios más reciente.</t>
  </si>
  <si>
    <t>6.9</t>
  </si>
  <si>
    <t>Política oficializada por la autoridad institucional pertinente, y documentación probatoria de la divulgación efectuada.</t>
  </si>
  <si>
    <t>6.10</t>
  </si>
  <si>
    <t>Criterios de admisibilidad de denuncias oficializados por la autoridad institucional pertinente, y documentación probatoria de la divulgación efectuada.</t>
  </si>
  <si>
    <t>6.11</t>
  </si>
  <si>
    <t>Regulaciones sobre tratamiento de denuncias debidamente oficializadas por la autoridad institucional pertinente, que contemplen lo señalado por la pregunta.</t>
  </si>
  <si>
    <t>6.12</t>
  </si>
  <si>
    <t>6.13</t>
  </si>
  <si>
    <t>RECURSOS HUMANOS</t>
  </si>
  <si>
    <t>7.1</t>
  </si>
  <si>
    <t>¿Existe en la entidad un programa de inducción para los nuevos empleados?</t>
  </si>
  <si>
    <t>Documentación del programa, incluyendo el manual respectivo cuando se cuente con él.</t>
  </si>
  <si>
    <t>7.2</t>
  </si>
  <si>
    <t>¿Se formula y ejecuta un programa anual de capacitación y desarrollo del personal?</t>
  </si>
  <si>
    <t>Plan de capacitación oficializado e informe de avance de su ejecución.</t>
  </si>
  <si>
    <t>7.3</t>
  </si>
  <si>
    <t>¿Se tienen claramente definidos los procedimientos para la medición del desempeño de los funcionarios?</t>
  </si>
  <si>
    <t>Procedimientos para la medición del desempeño de los funcionarios, debidamente oficializados por la autoridad institucional pertinente.</t>
  </si>
  <si>
    <t>7.4</t>
  </si>
  <si>
    <t>¿Se evaluó, en el periodo al que se refiere el IGI, el desempeño de por lo menos al 95% de los funcionarios?</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</si>
  <si>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</si>
  <si>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</si>
  <si>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</si>
  <si>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</si>
  <si>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</si>
  <si>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</si>
  <si>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Estadística sobre cantidad de funcionarios obligados a presentar la declaración jurada de bienes y cantidad de quienes cumplieron con ese deber.</t>
  </si>
  <si>
    <t>7.7</t>
  </si>
  <si>
    <t>¿La entidad aplica algún instrumento para medir el clima organizacional al menos una vez al año?</t>
  </si>
  <si>
    <t>Instrumento utilizado por la institución para medir el clima organizacional, con indicación de la periodicidad de su aplicación.</t>
  </si>
  <si>
    <t>7.8</t>
  </si>
  <si>
    <t>¿Se definen y ejecutan planes de mejora con base en los resultados de las mediciones del clima organizacional?</t>
  </si>
  <si>
    <t>Plan de mejora elaborado con base en la última medición del clima organizacional realizada.</t>
  </si>
  <si>
    <t>7.9</t>
  </si>
  <si>
    <t>7.10</t>
  </si>
  <si>
    <t>¿La institución publica en su página de Internet o por otros medios, para conocimiento del público en general, los atestados académicos y de experiencia de los puestos gerenciales y políticos?</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</si>
  <si>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</si>
  <si>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</si>
  <si>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7.12</t>
  </si>
  <si>
    <t>Documentación de los mecanismos utilizados para los propósitos de la pregunta.</t>
  </si>
  <si>
    <t>7.13</t>
  </si>
  <si>
    <t>Plan oficial de sucesión.</t>
  </si>
  <si>
    <t>N°</t>
  </si>
  <si>
    <t>Pregunta</t>
  </si>
  <si>
    <t>Efic</t>
  </si>
  <si>
    <t>Transp</t>
  </si>
  <si>
    <t>Anti-C</t>
  </si>
  <si>
    <t>X</t>
  </si>
  <si>
    <t>Respuestas SI</t>
  </si>
  <si>
    <t>Respuestas NO</t>
  </si>
  <si>
    <t>Respuestas NA</t>
  </si>
  <si>
    <t>Nota TECNOLOGÍAS DE LA INFORMACIÓN</t>
  </si>
  <si>
    <t>Respuestas SI - Acumulado</t>
  </si>
  <si>
    <t>Respuestas NO - Acumulado</t>
  </si>
  <si>
    <t>Respuestas NA - Acumulado</t>
  </si>
  <si>
    <t>CONTROL INTERNO</t>
  </si>
  <si>
    <t>Resultados sobre fortalecimiento de atributos</t>
  </si>
  <si>
    <t>(para análisis)</t>
  </si>
  <si>
    <t>Eficiencia</t>
  </si>
  <si>
    <t>Transparencia</t>
  </si>
  <si>
    <t>Ética y 
Anti-corrupción</t>
  </si>
  <si>
    <t>Puntaje global del IGI</t>
  </si>
  <si>
    <t xml:space="preserve">Fecha: </t>
  </si>
  <si>
    <t>Control interno</t>
  </si>
  <si>
    <t>Servicio al usuario individual e institucional</t>
  </si>
  <si>
    <t>2.17</t>
  </si>
  <si>
    <t>Índice de Gestión Institucional del Sector Público 2017 - Ministerios</t>
  </si>
  <si>
    <t>¿La institución publica en el Portal de Datos Abiertos del Ministerio de la Presidencia, los informes, hallazgos y recomendaciones de la auditoría interna, conforme con las regulaciones vigentes?</t>
  </si>
  <si>
    <t xml:space="preserve"> ¿La institución publica en el Portal de Datos Abiertos del Ministerio de la Presidencia, las respuestas de la administración a los informes de la auditoría interna?</t>
  </si>
  <si>
    <t>2.18</t>
  </si>
  <si>
    <t>2.19</t>
  </si>
  <si>
    <t>HOJA DE CÁLCULO DE PUNTAJES GENERALES Y POR CRITERIOS DE EVALUACIÓN</t>
  </si>
  <si>
    <t>Puntaje PLANIFICACIÓN</t>
  </si>
  <si>
    <t>Puntaje CONTROL INTERNO INSTITUCIONAL</t>
  </si>
  <si>
    <t>Puntaje CONTRATACIÓN ADMINISTRATIVA</t>
  </si>
  <si>
    <t>Puntaje PRESUPUESTO</t>
  </si>
  <si>
    <t>Puntaje SERVICIO AL USUARIO</t>
  </si>
  <si>
    <t>Puntaje RECURSOS HUMANOS</t>
  </si>
  <si>
    <t>PUNTAJE FINAL</t>
  </si>
  <si>
    <t>Ética y prevención de la corrupción</t>
  </si>
  <si>
    <t>CRITERIO</t>
  </si>
  <si>
    <t xml:space="preserve">Preparado por: </t>
  </si>
  <si>
    <t xml:space="preserve">Fecha:  </t>
  </si>
  <si>
    <t>F I N       D E L       C U E S T I O N A R I O</t>
  </si>
  <si>
    <t>Imagen respectiva del Portal de Datos Abiertos del Ministerio de la Presidencia.</t>
  </si>
  <si>
    <t xml:space="preserve">Revisado por: </t>
  </si>
  <si>
    <t>DOCUMENTACION DE RESPALDO RESPUESTA "SÍ"</t>
  </si>
  <si>
    <t>JUSTIFICACIÓN DE "NO APLICA"</t>
  </si>
  <si>
    <t>(DIGITE AQUÍ EL NOMBRE DE LA ENTIDAD)</t>
  </si>
  <si>
    <t>SI</t>
  </si>
  <si>
    <t>NO APLICA</t>
  </si>
  <si>
    <t>Índice de Gestión Institucional del Sector Público 2018 - Cuestionario Ministerios</t>
  </si>
  <si>
    <r>
      <t xml:space="preserve">IGI
</t>
    </r>
    <r>
      <rPr>
        <b/>
        <sz val="10"/>
        <color rgb="FF000000"/>
        <rFont val="Arial Narrow"/>
        <family val="2"/>
      </rPr>
      <t>(para reportar a CGR en constancia)</t>
    </r>
  </si>
  <si>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2"/>
        <color rgb="FFFF0000"/>
        <rFont val="Arial Narrow"/>
        <family val="2"/>
      </rPr>
      <t>(LA RESPUESTA AFIRMATIVA REQUIERE QUE SE CUMPLAN AMBOS PUNTOS.)</t>
    </r>
  </si>
  <si>
    <r>
      <t xml:space="preserve">¿La institución aplica mecanismos para considerar opiniones de los ciudadanos y los funcionarios durante la formulación de los siguientes instrumentos de gestión?:
a. El plan anual institucional
b. El presupuesto institucional
</t>
    </r>
    <r>
      <rPr>
        <sz val="12"/>
        <color rgb="FFFF0000"/>
        <rFont val="Arial Narrow"/>
        <family val="2"/>
      </rPr>
      <t>(LA RESPUESTA AFIRMATIVA REQUIERE QUE SE CUMPLAN AMBOS PUNTOS.)</t>
    </r>
  </si>
  <si>
    <r>
      <t xml:space="preserve">¿La institución cuenta con un plan </t>
    </r>
    <r>
      <rPr>
        <u/>
        <sz val="12"/>
        <color rgb="FF000000"/>
        <rFont val="Arial Narrow"/>
        <family val="2"/>
      </rPr>
      <t>plurianual</t>
    </r>
    <r>
      <rPr>
        <sz val="12"/>
        <color rgb="FF000000"/>
        <rFont val="Arial Narrow"/>
        <family val="2"/>
      </rPr>
      <t xml:space="preserve"> vigente y actualizado?</t>
    </r>
  </si>
  <si>
    <r>
      <t xml:space="preserve">¿El plan </t>
    </r>
    <r>
      <rPr>
        <u/>
        <sz val="12"/>
        <color rgb="FF000000"/>
        <rFont val="Arial Narrow"/>
        <family val="2"/>
      </rPr>
      <t>plurianual</t>
    </r>
    <r>
      <rPr>
        <sz val="12"/>
        <color rgb="FF000000"/>
        <rFont val="Arial Narrow"/>
        <family val="2"/>
      </rPr>
      <t xml:space="preserve"> institucional considera los siguientes tipos de indicadores de desempeño?:
a. De gestión (eficiencia, eficacia, economía)
b. De resultados (efecto, impacto)
</t>
    </r>
    <r>
      <rPr>
        <sz val="12"/>
        <color rgb="FFFF0000"/>
        <rFont val="Arial Narrow"/>
        <family val="2"/>
      </rPr>
      <t>(LA RESPUESTA AFIRMATIVA REQUIERE QUE SE CUMPLAN AMBOS PUNTOS.)</t>
    </r>
  </si>
  <si>
    <r>
      <t xml:space="preserve">¿El plan </t>
    </r>
    <r>
      <rPr>
        <u/>
        <sz val="12"/>
        <color rgb="FF000000"/>
        <rFont val="Arial Narrow"/>
        <family val="2"/>
      </rPr>
      <t>anual</t>
    </r>
    <r>
      <rPr>
        <sz val="12"/>
        <color rgb="FF000000"/>
        <rFont val="Arial Narrow"/>
        <family val="2"/>
      </rPr>
      <t xml:space="preserve"> institucional considera los siguientes tipos de indicadores de desempeño?
a. De gestión (eficiencia, eficacia, economía)
b. Vinculación con el plan plurianual
</t>
    </r>
    <r>
      <rPr>
        <sz val="12"/>
        <color rgb="FFFF0000"/>
        <rFont val="Arial Narrow"/>
        <family val="2"/>
      </rPr>
      <t>(LA RESPUESTA AFIRMATIVA REQUIERE QUE SE CUMPLAN AMBOS PUNTOS.)</t>
    </r>
  </si>
  <si>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2"/>
        <color rgb="FFFF0000"/>
        <rFont val="Arial Narrow"/>
        <family val="2"/>
      </rPr>
      <t>(LA RESPUESTA AFIRMATIVA REQUIERE QUE SE CUMPLAN LOS TRES PUNTOS.)</t>
    </r>
  </si>
  <si>
    <r>
      <t xml:space="preserve">¿Se publican en la página de Internet de la institución o por otros medios:
a. Los planes anual y plurianual de la institución?
b. Los resultados de la evaluación institucional?
</t>
    </r>
    <r>
      <rPr>
        <sz val="12"/>
        <color rgb="FFFF0000"/>
        <rFont val="Arial Narrow"/>
        <family val="2"/>
      </rPr>
      <t>(LA RESPUESTA AFIRMATIVA REQUIERE QUE SE CUMPLAN AMBOS PUNTOS.)</t>
    </r>
  </si>
  <si>
    <t>¿Existe vinculación entre el modelo de evaluación del desempeño de los funcionarios y las metas y objetivos planteados en la planificación de la institución?</t>
  </si>
  <si>
    <r>
      <t xml:space="preserve">¿La entidad ha emitido y divulgado normativa institucional sobre el traslado de recursos a sujetos privados o a fideicomisos, según corresponda? </t>
    </r>
    <r>
      <rPr>
        <sz val="12"/>
        <color rgb="FFFF0000"/>
        <rFont val="Arial Narrow"/>
        <family val="2"/>
      </rPr>
      <t>(Sólo puede contestar "NO APLICA" si la institución no realiza traslados de recursos según lo indicado.)</t>
    </r>
  </si>
  <si>
    <r>
      <t xml:space="preserve">¿La máxima autoridad revisa o es informada por un agente interno, por lo menos una vez al año, de si se cumple oportunamente con las disposiciones giradas a la entidad en los informes de fiscalización emitidos por la Contraloría General de la República? </t>
    </r>
    <r>
      <rPr>
        <sz val="12"/>
        <color rgb="FFFF0000"/>
        <rFont val="Arial Narrow"/>
        <family val="2"/>
      </rPr>
      <t>(Sólo puede contestar "NO APLICA" si la institución no ha sido objeto de fiscalizaciones formales de la Contraloría General de la República en los últimos 5 años.)</t>
    </r>
  </si>
  <si>
    <t>¿La institución realizó una autoevaluación del sistema de control interno durante el año a que se refiere el IGI?</t>
  </si>
  <si>
    <r>
      <t xml:space="preserve">¿Se formuló e implementó un plan de mejoras con base en los resultados de la autoevaluación del sistema de control interno ejecutada?
</t>
    </r>
    <r>
      <rPr>
        <sz val="12"/>
        <color rgb="FFFF0000"/>
        <rFont val="Arial Narrow"/>
        <family val="2"/>
      </rPr>
      <t>(LA RESPUESTA AFIRMATIVA REQUIERE EL PLAN HAYA SIDO FORMULADO E IMPLEMENTADO.)</t>
    </r>
  </si>
  <si>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2"/>
        <color rgb="FFFF0000"/>
        <rFont val="Arial Narrow"/>
        <family val="2"/>
      </rPr>
      <t>(LA RESPUESTA AFIRMATIVA REQUIERE QUE SE LA NORMATIVA CONTEMPLE LAS CUATRO ETAPAS.)</t>
    </r>
  </si>
  <si>
    <r>
      <t xml:space="preserve">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t>
    </r>
    <r>
      <rPr>
        <sz val="12"/>
        <color rgb="FFFF0000"/>
        <rFont val="Arial Narrow"/>
        <family val="2"/>
      </rPr>
      <t>(LA RESPUESTA AFIRMATIVA REQUIERE QUE SE CUMPLAN LOS TRES PUNTOS.)</t>
    </r>
  </si>
  <si>
    <r>
      <t xml:space="preserve">¿La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2"/>
        <color rgb="FFFF0000"/>
        <rFont val="Arial Narrow"/>
        <family val="2"/>
      </rPr>
      <t>(LA RESPUESTA AFIRMATIVA REQUIERE QUE SE CUMPLAN LOS SEIS PUNTOS, COMO MÍNIMO.)</t>
    </r>
  </si>
  <si>
    <t>¿Se realiza, como parte de la evaluación presupuestaria, una valoración o un análisis individualizado de gasto al menos para los servicios que hayan sido identificados formalmente como más relevantes por la máxima jerarquía?</t>
  </si>
  <si>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t>
    </r>
    <r>
      <rPr>
        <sz val="12"/>
        <color rgb="FFFF0000"/>
        <rFont val="Arial Narrow"/>
        <family val="2"/>
      </rPr>
      <t>(LA RESPUESTA AFIRMATIVA REQUIERE QUE SE CUMPLAN LOS TRES REQUISITOS, COMO MÍNIMO.)</t>
    </r>
  </si>
  <si>
    <r>
      <t xml:space="preserve">¿La institución cuenta con un modelo de arquitectura de la información que:
a. Sea conocido y utilizado por el nivel gerencial de la institución?
b. Caracterice los datos de la institución, aunque sea a nivel general?
</t>
    </r>
    <r>
      <rPr>
        <sz val="12"/>
        <color rgb="FFFF0000"/>
        <rFont val="Arial Narrow"/>
        <family val="2"/>
      </rPr>
      <t>(LA RESPUESTA AFIRMATIVA REQUIERE QUE SE CUMPLAN AMBOS PUNTOS.)</t>
    </r>
    <r>
      <rPr>
        <sz val="12"/>
        <color rgb="FF000000"/>
        <rFont val="Arial Narrow"/>
        <family val="2"/>
      </rPr>
      <t xml:space="preserve">
</t>
    </r>
  </si>
  <si>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2"/>
        <color rgb="FFFF0000"/>
        <rFont val="Arial Narrow"/>
        <family val="2"/>
      </rPr>
      <t>(LA RESPUESTA AFIRMATIVA REQUIERE QUE SE CUMPLAN AMBOS PUNTOS.)</t>
    </r>
  </si>
  <si>
    <r>
      <t xml:space="preserve">¿La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t>
    </r>
    <r>
      <rPr>
        <sz val="12"/>
        <color rgb="FFFF0000"/>
        <rFont val="Arial Narrow"/>
        <family val="2"/>
      </rPr>
      <t>(LA RESPUESTA AFIRMATIVA REQUIERE QUE SE CUMPLAN LOS TRES PUNTOS.)</t>
    </r>
  </si>
  <si>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2"/>
        <color rgb="FFFF0000"/>
        <rFont val="Arial Narrow"/>
        <family val="2"/>
      </rPr>
      <t>(LA RESPUESTA AFIRMATIVA REQUIERE QUE SE CUMPLAN LOS TRES PUNTOS, COMO MÍNIMO)</t>
    </r>
  </si>
  <si>
    <t>¿La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t>
  </si>
  <si>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2"/>
        <color rgb="FFFF0000"/>
        <rFont val="Arial Narrow"/>
        <family val="2"/>
      </rPr>
      <t>(LA RESPUESTA AFIRMATIVA REQUIERE QUE SE REALICEN LAS TRES ACTIVIDADES.)</t>
    </r>
  </si>
  <si>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</si>
  <si>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2"/>
        <color rgb="FFFF0000"/>
        <rFont val="Arial Narrow"/>
        <family val="2"/>
      </rPr>
      <t>(LA RESPUESTA AFIRMATIVA REQUIERE QUE SE CUMPLAN LOS CUATRO PUNTOS, COMO MÍNIMO.)</t>
    </r>
  </si>
  <si>
    <r>
      <t xml:space="preserve">¿La institución ha definido y divulgado los criterios de admisibilidad de las denuncias que se le presenten, incluyendo lo siguiente?:
a. Explicación de cómo plantear una denuncia
b. Requisitos
c. Información adicional
</t>
    </r>
    <r>
      <rPr>
        <sz val="12"/>
        <color rgb="FFFF0000"/>
        <rFont val="Arial Narrow"/>
        <family val="2"/>
      </rPr>
      <t>(LA RESPUESTA AFIRMATIVA REQUIERE QUE SE CUMPLAN LOS TRES PUNTOS, COMO MÍNIMO.)</t>
    </r>
  </si>
  <si>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2"/>
        <color rgb="FFFF0000"/>
        <rFont val="Arial Narrow"/>
        <family val="2"/>
      </rPr>
      <t>(LA RESPUESTA AFIRMATIVA REQUIERE QUE SE CUMPLAN LOS TRES PUNTOS.)</t>
    </r>
  </si>
  <si>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2"/>
        <color rgb="FFFF0000"/>
        <rFont val="Arial Narrow"/>
        <family val="2"/>
      </rPr>
      <t>(LA RESPUESTA AFIRMATIVA REQUIERE QUE SE CUMPLAN LOS CINCO PUNTOS.)</t>
    </r>
  </si>
  <si>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2"/>
        <color rgb="FFFF0000"/>
        <rFont val="Arial Narrow"/>
        <family val="2"/>
      </rPr>
      <t>(LA RESPUESTA AFIRMATIVA REQUIERE QUE SE CUMPLAN TODOS LOS PUNTOS.)</t>
    </r>
  </si>
  <si>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2"/>
        <color rgb="FFFF0000"/>
        <rFont val="Arial Narrow"/>
        <family val="2"/>
      </rPr>
      <t>(LA RESPUESTA AFIRMATIVA REQUIERE QUE SE CUMPLAN LOS CUATRO PUNTOS.)</t>
    </r>
  </si>
  <si>
    <t>RESULTADOS GENERALES DEL IGI 2018</t>
  </si>
  <si>
    <t xml:space="preserve">¿La institución aplica políticas oficializadas para que el 100% de su personal disfrute de sus vacaciones anualmente? </t>
  </si>
  <si>
    <t xml:space="preserve"> ¿La institución cuenta con un plan de desarrollo de competencias para los puestos de mayor relevancia de la institución?</t>
  </si>
  <si>
    <t xml:space="preserve"> ¿Existen en la institución funcionarios formalmente designados para que conformen una representación razonable que como parte de sus labores, asesoren y apoyen al jerarca en la toma de decisiones estratégicas en relación con el uso y el mantenimiento de tecnologías de información?</t>
  </si>
  <si>
    <t>¿La institución incorpora en el proceso de admisibilidad de ofertas, una definición de los límites máximos y mínimos de los precios aceptables para los bienes y servicios que adquirirá, derivados del estudio de razonabilidad de precios? (Si la institución está sujeta al Reglamento de Contratación Administrativa, considere como referencia el artículo 30 de ese reglamento.)</t>
  </si>
  <si>
    <t>Ministerio de Justicia y Paz</t>
  </si>
  <si>
    <t>Orlando Retana Umaña</t>
  </si>
  <si>
    <t>Margarita Arce Navarro</t>
  </si>
  <si>
    <t>El Ministerio de Justicia y Paz no realiza traslado de recursos a sujetos privados o a fideicomisos.</t>
  </si>
  <si>
    <t xml:space="preserve">Cada puesto, esta definido por la Direccion General de Servicio Civil.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</si>
</sst>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 #,##0.0_ ;_ * \-#,##0.0_ ;_ * &quot;-&quot;??_ ;_ @_ "/>
  </numFmts>
  <fonts count="33" x14ac:knownFonts="1">
    <font>
      <sz val="10"/>
      <color rgb="FF000000"/>
      <name val="Arial"/>
    </font>
    <font>
      <sz val="10"/>
      <color rgb="FF000000"/>
      <name val="Arial"/>
      <family val="2"/>
    </font>
    <font>
      <b/>
      <sz val="11"/>
      <color rgb="FF000000"/>
      <name val="Arial"/>
      <family val="2"/>
    </font>
    <font>
      <sz val="10"/>
      <color rgb="FF000000"/>
      <name val="Arial"/>
      <family val="2"/>
    </font>
    <font>
      <sz val="11"/>
      <color rgb="FFFFFFFF"/>
      <name val="Calibri"/>
      <family val="2"/>
    </font>
    <font>
      <b/>
      <sz val="16"/>
      <color rgb="FF000000"/>
      <name val="Arial"/>
      <family val="2"/>
    </font>
    <font>
      <sz val="10"/>
      <color rgb="FF000000"/>
      <name val="Arial"/>
      <family val="2"/>
    </font>
    <font>
      <b/>
      <sz val="10"/>
      <color rgb="FF000000"/>
      <name val="Arial"/>
      <family val="2"/>
    </font>
    <font>
      <b/>
      <sz val="10"/>
      <color rgb="FF000000"/>
      <name val="Arial"/>
      <family val="2"/>
    </font>
    <font>
      <b/>
      <sz val="11"/>
      <color rgb="FF000000"/>
      <name val="Calibri"/>
      <family val="2"/>
    </font>
    <font>
      <sz val="8"/>
      <color rgb="FF000000"/>
      <name val="Arial"/>
      <family val="2"/>
    </font>
    <font>
      <b/>
      <sz val="10"/>
      <color rgb="FF000000"/>
      <name val="Calibri"/>
      <family val="2"/>
      <scheme val="minor"/>
    </font>
    <font>
      <sz val="12"/>
      <color theme="0"/>
      <name val="Arial Narrow"/>
      <family val="2"/>
    </font>
    <font>
      <b/>
      <sz val="16"/>
      <color theme="0"/>
      <name val="Arial Narrow"/>
      <family val="2"/>
    </font>
    <font>
      <b/>
      <sz val="12"/>
      <color theme="0"/>
      <name val="Arial Narrow"/>
      <family val="2"/>
    </font>
    <font>
      <sz val="12"/>
      <color rgb="FF000000"/>
      <name val="Arial Narrow"/>
      <family val="2"/>
    </font>
    <font>
      <sz val="12"/>
      <color rgb="FFFFFFFF"/>
      <name val="Arial Narrow"/>
      <family val="2"/>
    </font>
    <font>
      <b/>
      <sz val="12"/>
      <color rgb="FF000000"/>
      <name val="Arial Narrow"/>
      <family val="2"/>
    </font>
    <font>
      <b/>
      <sz val="12"/>
      <color rgb="FF25346D"/>
      <name val="Arial Narrow"/>
      <family val="2"/>
    </font>
    <font>
      <sz val="12"/>
      <color rgb="FF25346D"/>
      <name val="Arial Narrow"/>
      <family val="2"/>
    </font>
    <font>
      <b/>
      <sz val="11"/>
      <color rgb="FF000000"/>
      <name val="Arial Narrow"/>
      <family val="2"/>
    </font>
    <font>
      <sz val="10"/>
      <color rgb="FF000000"/>
      <name val="Arial Narrow"/>
      <family val="2"/>
    </font>
    <font>
      <sz val="11"/>
      <color rgb="FF000000"/>
      <name val="Arial Narrow"/>
      <family val="2"/>
    </font>
    <font>
      <b/>
      <sz val="10"/>
      <color rgb="FF000000"/>
      <name val="Arial Narrow"/>
      <family val="2"/>
    </font>
    <font>
      <sz val="12"/>
      <color rgb="FFFF0000"/>
      <name val="Arial Narrow"/>
      <family val="2"/>
    </font>
    <font>
      <u/>
      <sz val="12"/>
      <color rgb="FF000000"/>
      <name val="Arial Narrow"/>
      <family val="2"/>
    </font>
    <font>
      <sz val="10"/>
      <color theme="0"/>
      <name val="Arial Narrow"/>
      <family val="2"/>
    </font>
    <font>
      <b/>
      <sz val="18"/>
      <color theme="0"/>
      <name val="Arial Narrow"/>
      <family val="2"/>
    </font>
    <font>
      <b/>
      <sz val="14"/>
      <color rgb="FF000000"/>
      <name val="Arial Narrow"/>
      <family val="2"/>
    </font>
    <font>
      <sz val="16"/>
      <color theme="0"/>
      <name val="Arial Narrow"/>
      <family val="2"/>
    </font>
    <font>
      <sz val="16"/>
      <color rgb="FF000000"/>
      <name val="Arial Narrow"/>
      <family val="2"/>
    </font>
    <font>
      <i/>
      <sz val="16"/>
      <color rgb="FF000000"/>
      <name val="Arial Narrow"/>
      <family val="2"/>
    </font>
    <font>
      <sz val="16"/>
      <color rgb="FFFFFFFF"/>
      <name val="Arial Narrow"/>
      <family val="2"/>
    </font>
  </fonts>
  <fills count="10">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92D050"/>
        <bgColor indexed="64"/>
      </patternFill>
    </fill>
    <fill>
      <patternFill patternType="solid">
        <fgColor rgb="FF66FF66"/>
        <bgColor indexed="64"/>
      </patternFill>
    </fill>
    <fill>
      <patternFill patternType="solid">
        <fgColor rgb="FFDBE5F1"/>
        <bgColor indexed="64"/>
      </patternFill>
    </fill>
    <fill>
      <patternFill patternType="solid">
        <fgColor rgb="FF25346D"/>
        <bgColor indexed="64"/>
      </patternFill>
    </fill>
    <fill>
      <patternFill patternType="solid">
        <fgColor theme="9" tint="0.79998168889431442"/>
        <bgColor indexed="64"/>
      </patternFill>
    </fill>
    <fill>
      <patternFill patternType="solid">
        <fgColor rgb="FFEA7305"/>
        <bgColor indexed="64"/>
      </patternFill>
    </fill>
  </fills>
  <borders count="12">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5">
    <xf numFmtId="0" fontId="0" fillId="0" borderId="0"/>
    <xf numFmtId="43" fontId="1" fillId="0" borderId="0"/>
    <xf numFmtId="0" fontId="3" fillId="0" borderId="0"/>
    <xf numFmtId="0" fontId="1" fillId="0" borderId="0"/>
    <xf numFmtId="0" fontId="1" fillId="0" borderId="0"/>
  </cellStyleXfs>
  <cellXfs count="170">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9" fillId="0" borderId="0" xfId="0" applyFont="1" applyAlignment="1">
      <alignment horizontal="center" vertical="center" wrapText="1"/>
    </xf>
    <xf numFmtId="0" fontId="7" fillId="2" borderId="0" xfId="0" applyFont="1" applyFill="1" applyAlignment="1">
      <alignment horizontal="right" vertical="center" wrapText="1"/>
    </xf>
    <xf numFmtId="0" fontId="7" fillId="2" borderId="0" xfId="0" applyFont="1" applyFill="1" applyAlignment="1">
      <alignment horizontal="center" vertical="center" wrapText="1"/>
    </xf>
    <xf numFmtId="0" fontId="2" fillId="2" borderId="0" xfId="0" applyFont="1" applyFill="1" applyAlignment="1">
      <alignment horizontal="center" vertical="center"/>
    </xf>
    <xf numFmtId="2" fontId="7" fillId="2" borderId="0" xfId="0" applyNumberFormat="1" applyFont="1" applyFill="1" applyAlignment="1">
      <alignment horizontal="center" vertical="center" wrapText="1"/>
    </xf>
    <xf numFmtId="0" fontId="3" fillId="2" borderId="0" xfId="0" applyFont="1" applyFill="1" applyAlignment="1">
      <alignment horizontal="right" vertical="center" wrapText="1"/>
    </xf>
    <xf numFmtId="2" fontId="3" fillId="2" borderId="0" xfId="0" applyNumberFormat="1" applyFont="1" applyFill="1" applyAlignment="1">
      <alignment horizontal="center" vertical="center" wrapText="1"/>
    </xf>
    <xf numFmtId="0" fontId="8" fillId="2" borderId="0" xfId="0" applyFont="1" applyFill="1" applyAlignment="1">
      <alignment horizontal="right" vertical="center" wrapText="1"/>
    </xf>
    <xf numFmtId="2" fontId="8" fillId="2" borderId="0" xfId="0" applyNumberFormat="1" applyFont="1" applyFill="1" applyAlignment="1">
      <alignment horizontal="center" vertical="center" wrapText="1"/>
    </xf>
    <xf numFmtId="0" fontId="3" fillId="0" borderId="0" xfId="0" applyFont="1" applyAlignment="1">
      <alignment vertical="top" wrapText="1"/>
    </xf>
    <xf numFmtId="0" fontId="8" fillId="3" borderId="4" xfId="0" applyFont="1" applyFill="1" applyBorder="1" applyAlignment="1">
      <alignment horizontal="center" vertical="top" wrapText="1"/>
    </xf>
    <xf numFmtId="0" fontId="0" fillId="4" borderId="0" xfId="0" applyFill="1" applyAlignment="1">
      <alignment vertical="center" wrapText="1"/>
    </xf>
    <xf numFmtId="0" fontId="9" fillId="4" borderId="0" xfId="0" applyFont="1" applyFill="1" applyAlignment="1">
      <alignment horizontal="center" vertical="center" wrapText="1"/>
    </xf>
    <xf numFmtId="0" fontId="4" fillId="4" borderId="0" xfId="0" applyFont="1" applyFill="1" applyAlignment="1">
      <alignment vertical="center" wrapText="1"/>
    </xf>
    <xf numFmtId="0" fontId="0" fillId="4" borderId="0" xfId="0" applyFill="1" applyAlignment="1">
      <alignment horizontal="center" vertical="center" wrapText="1"/>
    </xf>
    <xf numFmtId="0" fontId="11" fillId="5" borderId="0" xfId="0" applyFont="1" applyFill="1" applyAlignment="1">
      <alignment horizontal="center" vertical="top" wrapText="1"/>
    </xf>
    <xf numFmtId="0" fontId="11" fillId="5" borderId="0" xfId="0" applyFont="1" applyFill="1" applyAlignment="1">
      <alignment vertical="top" wrapText="1"/>
    </xf>
    <xf numFmtId="0" fontId="1" fillId="0" borderId="0" xfId="0" applyFont="1" applyAlignment="1">
      <alignment vertic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1" fillId="0" borderId="0" xfId="0" applyFont="1"/>
    <xf numFmtId="0" fontId="21" fillId="2" borderId="5" xfId="0" applyFont="1" applyFill="1" applyBorder="1"/>
    <xf numFmtId="0" fontId="21" fillId="2" borderId="2" xfId="0" applyFont="1" applyFill="1" applyBorder="1"/>
    <xf numFmtId="0" fontId="21" fillId="2" borderId="6" xfId="0" applyFont="1" applyFill="1" applyBorder="1"/>
    <xf numFmtId="0" fontId="15" fillId="0" borderId="0" xfId="0" applyFont="1" applyAlignment="1">
      <alignment vertical="center"/>
    </xf>
    <xf numFmtId="0" fontId="21" fillId="2" borderId="7" xfId="0" applyFont="1" applyFill="1" applyBorder="1"/>
    <xf numFmtId="0" fontId="21" fillId="2" borderId="8" xfId="0" applyFont="1" applyFill="1" applyBorder="1"/>
    <xf numFmtId="0" fontId="15" fillId="0" borderId="0" xfId="0" applyFont="1" applyAlignment="1">
      <alignment horizontal="center" vertical="center"/>
    </xf>
    <xf numFmtId="0" fontId="15" fillId="2" borderId="7" xfId="0" applyFont="1" applyFill="1" applyBorder="1" applyAlignment="1">
      <alignment horizontal="center" vertical="center"/>
    </xf>
    <xf numFmtId="0" fontId="21" fillId="2" borderId="0" xfId="0" applyFont="1" applyFill="1"/>
    <xf numFmtId="0" fontId="15" fillId="2" borderId="8" xfId="0" applyFont="1" applyFill="1" applyBorder="1" applyAlignment="1">
      <alignment horizontal="center" vertical="center"/>
    </xf>
    <xf numFmtId="164" fontId="22" fillId="2" borderId="0" xfId="0" applyNumberFormat="1" applyFont="1" applyFill="1" applyAlignment="1">
      <alignment horizontal="right" vertical="center" wrapText="1"/>
    </xf>
    <xf numFmtId="164" fontId="22" fillId="2" borderId="3" xfId="0" applyNumberFormat="1" applyFont="1" applyFill="1" applyBorder="1" applyAlignment="1">
      <alignment horizontal="right" vertical="center" wrapText="1"/>
    </xf>
    <xf numFmtId="0" fontId="21" fillId="2" borderId="9" xfId="0" applyFont="1" applyFill="1" applyBorder="1"/>
    <xf numFmtId="0" fontId="21" fillId="2" borderId="1" xfId="0" applyFont="1" applyFill="1" applyBorder="1"/>
    <xf numFmtId="0" fontId="21" fillId="2" borderId="10" xfId="0" applyFont="1" applyFill="1" applyBorder="1"/>
    <xf numFmtId="0" fontId="21" fillId="0" borderId="0" xfId="0" applyFont="1" applyAlignment="1">
      <alignment horizontal="center"/>
    </xf>
    <xf numFmtId="0" fontId="12" fillId="7" borderId="0" xfId="0" applyFont="1" applyFill="1" applyAlignment="1">
      <alignment horizontal="center" vertical="center" wrapText="1"/>
    </xf>
    <xf numFmtId="0" fontId="15" fillId="0" borderId="0" xfId="0" applyFont="1" applyFill="1" applyAlignment="1">
      <alignment vertical="center" wrapText="1"/>
    </xf>
    <xf numFmtId="0" fontId="16" fillId="0" borderId="0" xfId="0" applyFont="1" applyFill="1" applyAlignment="1">
      <alignment vertical="center" wrapText="1"/>
    </xf>
    <xf numFmtId="0" fontId="15" fillId="0" borderId="0" xfId="0" applyFont="1" applyFill="1" applyAlignment="1">
      <alignment vertical="top" wrapText="1"/>
    </xf>
    <xf numFmtId="0" fontId="15" fillId="0" borderId="0" xfId="0" applyFont="1" applyFill="1" applyAlignment="1">
      <alignment horizontal="center" vertical="center" wrapText="1"/>
    </xf>
    <xf numFmtId="0" fontId="15" fillId="0" borderId="0" xfId="0" applyFont="1" applyFill="1" applyAlignment="1">
      <alignment horizontal="center" vertical="top" wrapText="1"/>
    </xf>
    <xf numFmtId="0" fontId="16" fillId="0" borderId="0" xfId="0" applyFont="1" applyFill="1" applyAlignment="1">
      <alignment vertical="center"/>
    </xf>
    <xf numFmtId="0" fontId="16" fillId="0" borderId="0" xfId="0" applyFont="1" applyFill="1" applyAlignment="1">
      <alignment vertical="top" wrapText="1"/>
    </xf>
    <xf numFmtId="0" fontId="14" fillId="7" borderId="0" xfId="0" applyFont="1" applyFill="1" applyAlignment="1">
      <alignment horizontal="center"/>
    </xf>
    <xf numFmtId="0" fontId="18" fillId="9" borderId="0" xfId="0" applyFont="1" applyFill="1" applyAlignment="1">
      <alignment horizontal="center" vertical="top" wrapText="1"/>
    </xf>
    <xf numFmtId="0" fontId="19" fillId="9" borderId="0" xfId="0" applyFont="1" applyFill="1" applyAlignment="1">
      <alignment vertical="top" wrapText="1"/>
    </xf>
    <xf numFmtId="0" fontId="14" fillId="7" borderId="0" xfId="0" applyFont="1" applyFill="1" applyAlignment="1">
      <alignment horizontal="center" vertical="top" wrapText="1"/>
    </xf>
    <xf numFmtId="0" fontId="12" fillId="7" borderId="0" xfId="0" applyFont="1" applyFill="1" applyAlignment="1">
      <alignment vertical="top" wrapText="1"/>
    </xf>
    <xf numFmtId="0" fontId="15" fillId="8" borderId="0" xfId="0" applyFont="1" applyFill="1" applyAlignment="1">
      <alignment horizontal="center" vertical="center" wrapText="1"/>
    </xf>
    <xf numFmtId="0" fontId="15" fillId="8" borderId="0" xfId="0" applyFont="1" applyFill="1" applyAlignment="1">
      <alignment vertical="center" wrapText="1"/>
    </xf>
    <xf numFmtId="0" fontId="15" fillId="8" borderId="0" xfId="0" applyFont="1" applyFill="1" applyBorder="1" applyAlignment="1">
      <alignment horizontal="center" vertical="center" wrapText="1"/>
    </xf>
    <xf numFmtId="0" fontId="26" fillId="7" borderId="5" xfId="0" applyFont="1" applyFill="1" applyBorder="1"/>
    <xf numFmtId="0" fontId="26" fillId="7" borderId="2" xfId="0" applyFont="1" applyFill="1" applyBorder="1"/>
    <xf numFmtId="0" fontId="26" fillId="7" borderId="0" xfId="0" applyFont="1" applyFill="1"/>
    <xf numFmtId="0" fontId="26" fillId="7" borderId="2" xfId="0" applyFont="1" applyFill="1" applyBorder="1" applyAlignment="1">
      <alignment horizontal="center"/>
    </xf>
    <xf numFmtId="0" fontId="26" fillId="7" borderId="6" xfId="0" applyFont="1" applyFill="1" applyBorder="1"/>
    <xf numFmtId="0" fontId="26" fillId="7" borderId="7" xfId="0" applyFont="1" applyFill="1" applyBorder="1"/>
    <xf numFmtId="0" fontId="26" fillId="7" borderId="8" xfId="0" applyFont="1" applyFill="1" applyBorder="1"/>
    <xf numFmtId="0" fontId="26" fillId="7" borderId="9" xfId="0" applyFont="1" applyFill="1" applyBorder="1"/>
    <xf numFmtId="0" fontId="12" fillId="7" borderId="1" xfId="0" applyFont="1" applyFill="1" applyBorder="1" applyAlignment="1">
      <alignment horizontal="left" vertical="center"/>
    </xf>
    <xf numFmtId="0" fontId="12" fillId="7" borderId="1" xfId="0" applyFont="1" applyFill="1" applyBorder="1" applyAlignment="1">
      <alignment horizontal="center" vertical="center"/>
    </xf>
    <xf numFmtId="0" fontId="26" fillId="7" borderId="10" xfId="0" applyFont="1" applyFill="1" applyBorder="1"/>
    <xf numFmtId="0" fontId="21" fillId="8" borderId="7" xfId="0" applyFont="1" applyFill="1" applyBorder="1"/>
    <xf numFmtId="0" fontId="17" fillId="8" borderId="0" xfId="0" applyFont="1" applyFill="1" applyAlignment="1">
      <alignment horizontal="center" vertical="center" wrapText="1"/>
    </xf>
    <xf numFmtId="0" fontId="17" fillId="8" borderId="0" xfId="0" applyFont="1" applyFill="1" applyAlignment="1">
      <alignment horizontal="center" vertical="center"/>
    </xf>
    <xf numFmtId="0" fontId="15" fillId="8" borderId="0" xfId="0" applyFont="1" applyFill="1" applyAlignment="1">
      <alignment horizontal="center" vertical="center"/>
    </xf>
    <xf numFmtId="0" fontId="21" fillId="8" borderId="8" xfId="0" applyFont="1" applyFill="1" applyBorder="1"/>
    <xf numFmtId="0" fontId="15" fillId="8" borderId="7"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8" xfId="0" applyFont="1" applyFill="1" applyBorder="1" applyAlignment="1">
      <alignment horizontal="center" vertical="center"/>
    </xf>
    <xf numFmtId="0" fontId="17" fillId="8" borderId="1" xfId="0" applyFont="1" applyFill="1" applyBorder="1" applyAlignment="1">
      <alignment horizontal="center" vertical="center" wrapText="1"/>
    </xf>
    <xf numFmtId="0" fontId="22" fillId="8" borderId="0" xfId="0" applyFont="1" applyFill="1" applyAlignment="1">
      <alignment vertical="center" wrapText="1"/>
    </xf>
    <xf numFmtId="164" fontId="22" fillId="8" borderId="0" xfId="0" applyNumberFormat="1" applyFont="1" applyFill="1" applyAlignment="1">
      <alignment wrapText="1"/>
    </xf>
    <xf numFmtId="0" fontId="20" fillId="8" borderId="0" xfId="0" applyFont="1" applyFill="1" applyAlignment="1">
      <alignment horizontal="center" vertical="center" wrapText="1"/>
    </xf>
    <xf numFmtId="0" fontId="21" fillId="8" borderId="9" xfId="0" applyFont="1" applyFill="1" applyBorder="1"/>
    <xf numFmtId="0" fontId="22" fillId="8" borderId="1" xfId="0" applyFont="1" applyFill="1" applyBorder="1" applyAlignment="1">
      <alignment vertical="center" wrapText="1"/>
    </xf>
    <xf numFmtId="0" fontId="21" fillId="8" borderId="10" xfId="0" applyFont="1" applyFill="1" applyBorder="1"/>
    <xf numFmtId="0" fontId="18" fillId="9" borderId="11" xfId="0" applyFont="1" applyFill="1" applyBorder="1" applyAlignment="1">
      <alignment horizontal="center" vertical="top" wrapText="1"/>
    </xf>
    <xf numFmtId="0" fontId="19" fillId="9" borderId="11" xfId="0" applyFont="1" applyFill="1" applyBorder="1" applyAlignment="1">
      <alignment vertical="top" wrapText="1"/>
    </xf>
    <xf numFmtId="0" fontId="28" fillId="0" borderId="0" xfId="0" applyFont="1" applyAlignment="1">
      <alignment vertical="center"/>
    </xf>
    <xf numFmtId="0" fontId="17" fillId="2" borderId="4" xfId="0" applyFont="1" applyFill="1" applyBorder="1" applyAlignment="1">
      <alignment horizontal="center" vertical="center" wrapText="1"/>
    </xf>
    <xf numFmtId="0" fontId="15" fillId="8" borderId="2" xfId="0" applyFont="1" applyFill="1" applyBorder="1" applyAlignment="1">
      <alignment horizontal="center" vertical="center"/>
    </xf>
    <xf numFmtId="0" fontId="21" fillId="8" borderId="0" xfId="0" applyFont="1" applyFill="1"/>
    <xf numFmtId="0" fontId="21" fillId="8" borderId="7" xfId="0" applyFont="1" applyFill="1" applyBorder="1" applyAlignment="1">
      <alignment horizontal="right"/>
    </xf>
    <xf numFmtId="164" fontId="22" fillId="8" borderId="0" xfId="0" applyNumberFormat="1" applyFont="1" applyFill="1" applyAlignment="1">
      <alignment horizontal="right" vertical="center" wrapText="1"/>
    </xf>
    <xf numFmtId="164" fontId="22" fillId="8" borderId="3" xfId="0" applyNumberFormat="1" applyFont="1" applyFill="1" applyBorder="1" applyAlignment="1">
      <alignment horizontal="right" vertical="center" wrapText="1"/>
    </xf>
    <xf numFmtId="164" fontId="22" fillId="8" borderId="3" xfId="0" applyNumberFormat="1" applyFont="1" applyFill="1" applyBorder="1" applyAlignment="1">
      <alignment wrapText="1"/>
    </xf>
    <xf numFmtId="0" fontId="21" fillId="8" borderId="9" xfId="0" applyFont="1" applyFill="1" applyBorder="1" applyAlignment="1">
      <alignment horizontal="right"/>
    </xf>
    <xf numFmtId="0" fontId="21" fillId="8" borderId="1" xfId="0" applyFont="1" applyFill="1" applyBorder="1"/>
    <xf numFmtId="0" fontId="22" fillId="8" borderId="10" xfId="0" applyFont="1" applyFill="1" applyBorder="1" applyAlignment="1">
      <alignment vertical="center" wrapText="1"/>
    </xf>
    <xf numFmtId="0" fontId="21" fillId="0" borderId="0" xfId="0" applyFont="1" applyAlignment="1">
      <alignment horizontal="right"/>
    </xf>
    <xf numFmtId="0" fontId="15" fillId="0" borderId="0" xfId="0" applyFont="1"/>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7" fillId="0" borderId="1" xfId="0" applyFont="1" applyBorder="1" applyAlignment="1">
      <alignment horizontal="center" vertical="top" wrapText="1"/>
    </xf>
    <xf numFmtId="0" fontId="15" fillId="0" borderId="0" xfId="0" applyFont="1" applyAlignment="1">
      <alignment vertical="top" wrapText="1"/>
    </xf>
    <xf numFmtId="0" fontId="15" fillId="0" borderId="0" xfId="0" applyFont="1" applyAlignment="1">
      <alignment horizontal="center" vertical="top" wrapText="1"/>
    </xf>
    <xf numFmtId="0" fontId="16" fillId="0" borderId="0" xfId="0" applyFont="1" applyAlignment="1">
      <alignment vertical="top" wrapText="1"/>
    </xf>
    <xf numFmtId="0" fontId="16" fillId="0" borderId="0" xfId="0" applyFont="1" applyAlignment="1">
      <alignment vertical="center" wrapText="1"/>
    </xf>
    <xf numFmtId="0" fontId="15" fillId="0" borderId="0" xfId="0" applyFont="1" applyAlignment="1">
      <alignment vertical="center" wrapText="1"/>
    </xf>
    <xf numFmtId="0" fontId="15" fillId="0" borderId="11" xfId="0" applyFont="1" applyBorder="1" applyAlignment="1">
      <alignment horizontal="center" vertical="top" wrapText="1"/>
    </xf>
    <xf numFmtId="0" fontId="15" fillId="0" borderId="11" xfId="0" applyFont="1" applyBorder="1" applyAlignment="1">
      <alignment vertical="top" wrapText="1"/>
    </xf>
    <xf numFmtId="0" fontId="15" fillId="0" borderId="11" xfId="0" applyFont="1" applyBorder="1" applyAlignment="1">
      <alignment horizontal="left" vertical="top" wrapText="1"/>
    </xf>
    <xf numFmtId="0" fontId="17" fillId="0" borderId="11" xfId="0" applyFont="1" applyBorder="1" applyAlignment="1">
      <alignment horizontal="center" vertical="top" wrapText="1"/>
    </xf>
    <xf numFmtId="0" fontId="15" fillId="6" borderId="0" xfId="0" applyFont="1" applyFill="1" applyAlignment="1">
      <alignment vertical="top" wrapText="1"/>
    </xf>
    <xf numFmtId="0" fontId="17" fillId="0" borderId="0" xfId="0" applyFont="1" applyAlignment="1">
      <alignment vertical="top" wrapText="1"/>
    </xf>
    <xf numFmtId="0" fontId="15" fillId="0" borderId="0" xfId="0" applyFont="1" applyAlignment="1">
      <alignment horizontal="left" vertical="top" wrapText="1"/>
    </xf>
    <xf numFmtId="43" fontId="15" fillId="0" borderId="0" xfId="0" applyNumberFormat="1" applyFont="1" applyAlignment="1">
      <alignment vertical="top" wrapText="1"/>
    </xf>
    <xf numFmtId="0" fontId="15" fillId="0" borderId="11" xfId="0" applyFont="1" applyBorder="1" applyAlignment="1">
      <alignment vertical="center" wrapText="1"/>
    </xf>
    <xf numFmtId="0" fontId="17" fillId="0" borderId="11" xfId="0" applyFont="1" applyBorder="1" applyAlignment="1">
      <alignment vertical="center" wrapText="1"/>
    </xf>
    <xf numFmtId="0" fontId="15" fillId="0" borderId="0" xfId="0" applyFont="1" applyAlignment="1">
      <alignment horizontal="justify"/>
    </xf>
    <xf numFmtId="0" fontId="15" fillId="0" borderId="2" xfId="0" applyFont="1" applyBorder="1" applyAlignment="1">
      <alignment horizontal="center" vertical="top" wrapText="1"/>
    </xf>
    <xf numFmtId="0" fontId="17" fillId="0" borderId="2" xfId="0" applyFont="1" applyBorder="1" applyAlignment="1">
      <alignment horizontal="center" vertical="top" wrapText="1"/>
    </xf>
    <xf numFmtId="0" fontId="15" fillId="0" borderId="2" xfId="0" applyFont="1" applyBorder="1" applyAlignment="1">
      <alignment vertical="top" wrapText="1"/>
    </xf>
    <xf numFmtId="0" fontId="15" fillId="0" borderId="0" xfId="0" applyFont="1" applyAlignment="1">
      <alignment horizontal="center" vertical="center" wrapText="1"/>
    </xf>
    <xf numFmtId="0" fontId="29" fillId="7" borderId="0" xfId="0" applyFont="1" applyFill="1" applyAlignment="1">
      <alignment horizontal="center" vertical="center" wrapText="1"/>
    </xf>
    <xf numFmtId="0" fontId="29" fillId="7" borderId="0" xfId="0" applyFont="1" applyFill="1" applyAlignment="1">
      <alignment vertical="center" wrapText="1"/>
    </xf>
    <xf numFmtId="0" fontId="30" fillId="0" borderId="0" xfId="0" applyFont="1" applyFill="1" applyAlignment="1">
      <alignment vertical="center" wrapText="1"/>
    </xf>
    <xf numFmtId="0" fontId="31" fillId="0" borderId="0" xfId="0" applyFont="1" applyFill="1"/>
    <xf numFmtId="0" fontId="32" fillId="0" borderId="0" xfId="0" applyFont="1" applyFill="1" applyAlignment="1">
      <alignment vertical="center" wrapText="1"/>
    </xf>
    <xf numFmtId="0" fontId="15" fillId="0" borderId="0" xfId="0" applyFont="1" applyFill="1" applyAlignment="1">
      <alignment horizontal="justify" vertical="top" wrapText="1"/>
    </xf>
    <xf numFmtId="0" fontId="17" fillId="8" borderId="1" xfId="0" applyFont="1" applyFill="1" applyBorder="1" applyAlignment="1">
      <alignment horizontal="justify" vertical="top"/>
    </xf>
    <xf numFmtId="0" fontId="17" fillId="8" borderId="11" xfId="0" applyFont="1" applyFill="1" applyBorder="1" applyAlignment="1">
      <alignment horizontal="justify" vertical="center" wrapText="1"/>
    </xf>
    <xf numFmtId="0" fontId="15" fillId="8"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0" fontId="14" fillId="7" borderId="0" xfId="0" applyFont="1" applyFill="1" applyAlignment="1">
      <alignment horizontal="justify"/>
    </xf>
    <xf numFmtId="0" fontId="15" fillId="0" borderId="0" xfId="0" applyFont="1" applyFill="1" applyAlignment="1">
      <alignment horizontal="justify" vertical="center" wrapText="1"/>
    </xf>
    <xf numFmtId="0" fontId="18" fillId="9" borderId="0" xfId="0" applyFont="1" applyFill="1" applyAlignment="1">
      <alignment horizontal="justify" vertical="top" wrapText="1"/>
    </xf>
    <xf numFmtId="0" fontId="15" fillId="0" borderId="1" xfId="0" applyFont="1" applyBorder="1" applyAlignment="1">
      <alignment horizontal="justify" vertical="top" wrapText="1"/>
    </xf>
    <xf numFmtId="0" fontId="15" fillId="0" borderId="11" xfId="0" applyFont="1" applyBorder="1" applyAlignment="1">
      <alignment horizontal="justify" vertical="top" wrapText="1"/>
    </xf>
    <xf numFmtId="0" fontId="18" fillId="9" borderId="11" xfId="0" applyFont="1" applyFill="1" applyBorder="1" applyAlignment="1">
      <alignment horizontal="justify" vertical="top" wrapText="1"/>
    </xf>
    <xf numFmtId="0" fontId="15" fillId="0" borderId="2" xfId="0" applyFont="1" applyBorder="1" applyAlignment="1">
      <alignment horizontal="justify" vertical="top" wrapText="1"/>
    </xf>
    <xf numFmtId="0" fontId="14" fillId="7" borderId="0" xfId="0" applyFont="1" applyFill="1" applyAlignment="1">
      <alignment horizontal="justify" vertical="top" wrapText="1"/>
    </xf>
    <xf numFmtId="0" fontId="15" fillId="0" borderId="0" xfId="0" applyFont="1" applyAlignment="1">
      <alignment horizontal="justify" vertical="center" wrapText="1"/>
    </xf>
    <xf numFmtId="0" fontId="24" fillId="0" borderId="11" xfId="0" applyFont="1" applyBorder="1" applyAlignment="1">
      <alignment horizontal="justify" vertical="top" wrapText="1"/>
    </xf>
    <xf numFmtId="0" fontId="15" fillId="8" borderId="1" xfId="0" applyFont="1" applyFill="1" applyBorder="1" applyAlignment="1">
      <alignment horizontal="left" vertical="center" wrapText="1"/>
    </xf>
    <xf numFmtId="0" fontId="15" fillId="8" borderId="11" xfId="0" applyFont="1" applyFill="1" applyBorder="1" applyAlignment="1">
      <alignment horizontal="left" vertical="center" wrapText="1"/>
    </xf>
    <xf numFmtId="14" fontId="15" fillId="8" borderId="11" xfId="0" applyNumberFormat="1" applyFont="1" applyFill="1" applyBorder="1" applyAlignment="1">
      <alignment horizontal="left" vertical="center" wrapText="1"/>
    </xf>
    <xf numFmtId="0" fontId="17" fillId="0" borderId="11" xfId="0" applyFont="1" applyFill="1" applyBorder="1" applyAlignment="1">
      <alignment horizontal="center" vertical="top" wrapText="1"/>
    </xf>
    <xf numFmtId="0" fontId="13" fillId="7" borderId="0" xfId="0" applyFont="1" applyFill="1" applyAlignment="1">
      <alignment horizontal="center"/>
    </xf>
    <xf numFmtId="0" fontId="5" fillId="0" borderId="0" xfId="0" applyFont="1" applyAlignment="1">
      <alignment horizontal="left"/>
    </xf>
    <xf numFmtId="0" fontId="7" fillId="0" borderId="0" xfId="0" applyFont="1" applyAlignment="1">
      <alignment horizontal="left" vertical="center" wrapText="1"/>
    </xf>
    <xf numFmtId="0" fontId="17" fillId="2" borderId="0" xfId="0" applyFont="1" applyFill="1" applyAlignment="1">
      <alignment horizontal="center" vertical="center"/>
    </xf>
    <xf numFmtId="0" fontId="28" fillId="2" borderId="7" xfId="0" applyFont="1" applyFill="1" applyBorder="1" applyAlignment="1">
      <alignment horizontal="center"/>
    </xf>
    <xf numFmtId="0" fontId="28" fillId="2" borderId="0" xfId="0" applyFont="1" applyFill="1" applyAlignment="1">
      <alignment horizontal="center"/>
    </xf>
    <xf numFmtId="0" fontId="28" fillId="2" borderId="8" xfId="0" applyFont="1" applyFill="1" applyBorder="1" applyAlignment="1">
      <alignment horizontal="center"/>
    </xf>
    <xf numFmtId="0" fontId="27" fillId="7" borderId="0" xfId="0" applyFont="1" applyFill="1" applyAlignment="1">
      <alignment horizontal="center" vertical="center"/>
    </xf>
    <xf numFmtId="0" fontId="12" fillId="7" borderId="0" xfId="0" applyFont="1" applyFill="1" applyAlignment="1">
      <alignment horizontal="center" vertical="center"/>
    </xf>
  </cellXfs>
  <cellStyles count="5">
    <cellStyle name="Millares 2" xfId="1"/>
    <cellStyle name="Normal" xfId="0" builtinId="0"/>
    <cellStyle name="Normal 2" xfId="2"/>
    <cellStyle name="Normal 2 2" xfId="4"/>
    <cellStyle name="Normal 4" xfId="3"/>
  </cellStyles>
  <dxfs count="0"/>
  <tableStyles count="0" defaultTableStyle="TableStyleMedium9" defaultPivotStyle="PivotStyleLight16"/>
  <colors>
    <mruColors>
      <color rgb="FF253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AG129"/>
  <sheetViews>
    <sheetView tabSelected="1" zoomScale="85" zoomScaleNormal="85" zoomScalePageLayoutView="125" workbookViewId="0">
      <pane xSplit="3" ySplit="12" topLeftCell="D25" activePane="bottomRight" state="frozen"/>
      <selection pane="topRight" activeCell="D1" sqref="D1"/>
      <selection pane="bottomLeft" activeCell="A13" sqref="A13"/>
      <selection pane="bottomRight" activeCell="C27" sqref="C27"/>
    </sheetView>
  </sheetViews>
  <sheetFormatPr baseColWidth="10" defaultRowHeight="15.75" x14ac:dyDescent="0.2"/>
  <cols>
    <col min="1" max="1" width="8.85546875" style="136" customWidth="1"/>
    <col min="2" max="2" width="6.7109375" style="136" customWidth="1"/>
    <col min="3" max="3" width="67.28515625" style="155" customWidth="1"/>
    <col min="4" max="4" width="23" style="38" customWidth="1"/>
    <col min="5" max="5" width="85" style="121" customWidth="1"/>
    <col min="6" max="6" width="103" style="121" customWidth="1"/>
    <col min="7" max="7" width="45.7109375" style="121" customWidth="1"/>
    <col min="8" max="8" width="45.7109375" style="121" hidden="1" customWidth="1"/>
    <col min="9" max="9" width="30.42578125" style="121" customWidth="1"/>
    <col min="10" max="10" width="11.42578125" style="121" customWidth="1"/>
    <col min="11" max="11" width="30.7109375" style="121" customWidth="1"/>
    <col min="12" max="14" width="11.42578125" style="121" customWidth="1"/>
    <col min="15" max="15" width="15" style="121" customWidth="1"/>
    <col min="16" max="16" width="20.85546875" style="121" customWidth="1"/>
    <col min="17" max="17" width="27.85546875" style="121" customWidth="1"/>
    <col min="18" max="18" width="37.140625" style="121" customWidth="1"/>
    <col min="19" max="19" width="14" style="121" customWidth="1"/>
    <col min="20" max="20" width="11.85546875" style="121" customWidth="1"/>
    <col min="21" max="21" width="11.42578125" style="121" customWidth="1"/>
    <col min="22" max="22" width="14.7109375" style="121" customWidth="1"/>
    <col min="23" max="24" width="13.28515625" style="121" customWidth="1"/>
    <col min="25" max="25" width="14.7109375" style="121" customWidth="1"/>
    <col min="26" max="26" width="20.5703125" style="120" customWidth="1"/>
    <col min="27" max="27" width="62.140625" style="117" hidden="1" customWidth="1"/>
    <col min="28" max="28" width="20.5703125" style="120" customWidth="1"/>
    <col min="29" max="29" width="11.42578125" style="120" customWidth="1"/>
    <col min="30" max="30" width="13.28515625" style="120" customWidth="1"/>
    <col min="31" max="31" width="11.42578125" style="120" customWidth="1"/>
    <col min="32" max="32" width="19.140625" style="120" customWidth="1"/>
    <col min="33" max="33" width="11.42578125" style="120" customWidth="1"/>
    <col min="34" max="34" width="31" style="121" customWidth="1"/>
    <col min="35" max="37" width="11.42578125" style="121" customWidth="1"/>
    <col min="38" max="38" width="14.85546875" style="121" customWidth="1"/>
    <col min="39" max="39" width="11.42578125" style="121" customWidth="1"/>
    <col min="40" max="16384" width="11.42578125" style="121"/>
  </cols>
  <sheetData>
    <row r="1" spans="1:31" s="139" customFormat="1" ht="20.25" x14ac:dyDescent="0.3">
      <c r="A1" s="137"/>
      <c r="B1" s="137"/>
      <c r="C1" s="161" t="s">
        <v>319</v>
      </c>
      <c r="D1" s="161"/>
      <c r="E1" s="161"/>
      <c r="F1" s="138"/>
      <c r="O1" s="140"/>
      <c r="X1" s="141"/>
      <c r="Y1" s="141"/>
      <c r="Z1" s="141"/>
      <c r="AA1" s="141"/>
      <c r="AB1" s="141"/>
      <c r="AC1" s="141"/>
      <c r="AD1" s="141"/>
      <c r="AE1" s="141"/>
    </row>
    <row r="2" spans="1:31" s="57" customFormat="1" x14ac:dyDescent="0.2">
      <c r="A2" s="60"/>
      <c r="B2" s="60"/>
      <c r="C2" s="142"/>
      <c r="U2" s="62"/>
      <c r="V2" s="62"/>
      <c r="W2" s="58"/>
      <c r="X2" s="58"/>
      <c r="Y2" s="58"/>
      <c r="Z2" s="58"/>
      <c r="AA2" s="58"/>
    </row>
    <row r="3" spans="1:31" s="57" customFormat="1" x14ac:dyDescent="0.2">
      <c r="A3" s="71"/>
      <c r="B3" s="71"/>
      <c r="C3" s="143" t="s">
        <v>6</v>
      </c>
      <c r="D3" s="70"/>
      <c r="E3" s="157" t="s">
        <v>356</v>
      </c>
      <c r="F3" s="70"/>
      <c r="U3" s="58"/>
      <c r="V3" s="58"/>
      <c r="W3" s="58"/>
      <c r="X3" s="58"/>
      <c r="Y3" s="58"/>
      <c r="Z3" s="58"/>
      <c r="AA3" s="58"/>
    </row>
    <row r="4" spans="1:31" s="57" customFormat="1" x14ac:dyDescent="0.2">
      <c r="A4" s="71"/>
      <c r="B4" s="71"/>
      <c r="C4" s="144" t="s">
        <v>309</v>
      </c>
      <c r="D4" s="70"/>
      <c r="E4" s="158" t="s">
        <v>357</v>
      </c>
      <c r="F4" s="70"/>
      <c r="H4" s="57" t="s">
        <v>317</v>
      </c>
      <c r="U4" s="62"/>
      <c r="V4" s="62"/>
      <c r="W4" s="58"/>
      <c r="X4" s="58"/>
      <c r="Y4" s="58"/>
      <c r="Z4" s="58"/>
      <c r="AA4" s="58"/>
    </row>
    <row r="5" spans="1:31" s="57" customFormat="1" x14ac:dyDescent="0.2">
      <c r="A5" s="71"/>
      <c r="B5" s="71"/>
      <c r="C5" s="144" t="s">
        <v>310</v>
      </c>
      <c r="D5" s="70"/>
      <c r="E5" s="159">
        <v>43493</v>
      </c>
      <c r="F5" s="70"/>
      <c r="H5" s="57" t="s">
        <v>5</v>
      </c>
      <c r="U5" s="62"/>
      <c r="V5" s="62"/>
      <c r="W5" s="58"/>
      <c r="X5" s="58"/>
      <c r="Y5" s="58"/>
      <c r="Z5" s="58"/>
      <c r="AA5" s="58"/>
    </row>
    <row r="6" spans="1:31" s="57" customFormat="1" x14ac:dyDescent="0.2">
      <c r="A6" s="71"/>
      <c r="B6" s="71"/>
      <c r="C6" s="144" t="s">
        <v>313</v>
      </c>
      <c r="D6" s="70"/>
      <c r="E6" s="158" t="s">
        <v>358</v>
      </c>
      <c r="F6" s="70"/>
      <c r="H6" s="57" t="s">
        <v>318</v>
      </c>
      <c r="U6" s="62"/>
      <c r="V6" s="62"/>
      <c r="W6" s="58"/>
      <c r="X6" s="58"/>
      <c r="Y6" s="58"/>
      <c r="Z6" s="58"/>
      <c r="AA6" s="58"/>
    </row>
    <row r="7" spans="1:31" s="57" customFormat="1" x14ac:dyDescent="0.2">
      <c r="A7" s="71"/>
      <c r="B7" s="71"/>
      <c r="C7" s="144" t="s">
        <v>290</v>
      </c>
      <c r="D7" s="70"/>
      <c r="E7" s="159">
        <v>43508</v>
      </c>
      <c r="F7" s="70"/>
      <c r="U7" s="62"/>
      <c r="V7" s="62"/>
      <c r="W7" s="58"/>
      <c r="X7" s="58"/>
      <c r="Y7" s="58"/>
      <c r="Z7" s="58"/>
      <c r="AA7" s="58"/>
    </row>
    <row r="8" spans="1:31" s="57" customFormat="1" x14ac:dyDescent="0.2">
      <c r="A8" s="69"/>
      <c r="B8" s="69"/>
      <c r="C8" s="145"/>
      <c r="D8" s="70"/>
      <c r="E8" s="70"/>
      <c r="F8" s="70"/>
      <c r="U8" s="62"/>
      <c r="V8" s="62"/>
      <c r="W8" s="58"/>
      <c r="X8" s="58"/>
      <c r="Y8" s="58"/>
      <c r="Z8" s="58"/>
      <c r="AA8" s="58"/>
    </row>
    <row r="9" spans="1:31" s="57" customFormat="1" x14ac:dyDescent="0.2">
      <c r="A9" s="60"/>
      <c r="B9" s="60"/>
      <c r="C9" s="146"/>
      <c r="U9" s="62"/>
      <c r="V9" s="62"/>
      <c r="W9" s="58"/>
      <c r="X9" s="58"/>
      <c r="Y9" s="58"/>
      <c r="Z9" s="58"/>
      <c r="AA9" s="58"/>
    </row>
    <row r="10" spans="1:31" s="57" customFormat="1" x14ac:dyDescent="0.25">
      <c r="A10" s="64" t="s">
        <v>308</v>
      </c>
      <c r="B10" s="56"/>
      <c r="C10" s="147" t="s">
        <v>7</v>
      </c>
      <c r="D10" s="64" t="s">
        <v>8</v>
      </c>
      <c r="E10" s="64" t="s">
        <v>314</v>
      </c>
      <c r="F10" s="64" t="s">
        <v>315</v>
      </c>
      <c r="X10" s="58"/>
      <c r="Y10" s="58"/>
      <c r="Z10" s="58"/>
      <c r="AA10" s="58"/>
      <c r="AB10" s="58"/>
      <c r="AC10" s="58"/>
      <c r="AD10" s="58"/>
      <c r="AE10" s="58"/>
    </row>
    <row r="11" spans="1:31" s="57" customFormat="1" x14ac:dyDescent="0.2">
      <c r="A11" s="60"/>
      <c r="B11" s="60"/>
      <c r="C11" s="148"/>
      <c r="M11" s="60"/>
      <c r="X11" s="58"/>
      <c r="Y11" s="58"/>
      <c r="Z11" s="58"/>
      <c r="AA11" s="58"/>
      <c r="AB11" s="58"/>
      <c r="AC11" s="58"/>
      <c r="AD11" s="58"/>
      <c r="AE11" s="58"/>
    </row>
    <row r="12" spans="1:31" s="57" customFormat="1" x14ac:dyDescent="0.2">
      <c r="A12" s="65"/>
      <c r="B12" s="65">
        <v>1</v>
      </c>
      <c r="C12" s="149" t="s">
        <v>9</v>
      </c>
      <c r="D12" s="66"/>
      <c r="E12" s="66"/>
      <c r="F12" s="66"/>
      <c r="G12" s="59"/>
      <c r="H12" s="59"/>
      <c r="I12" s="59"/>
      <c r="J12" s="59"/>
      <c r="K12" s="59"/>
      <c r="L12" s="59"/>
      <c r="M12" s="61"/>
      <c r="N12" s="59"/>
      <c r="O12" s="59"/>
      <c r="P12" s="59"/>
      <c r="Q12" s="59"/>
      <c r="R12" s="59"/>
      <c r="S12" s="59"/>
      <c r="T12" s="59"/>
      <c r="U12" s="59"/>
      <c r="V12" s="59"/>
      <c r="W12" s="59"/>
      <c r="X12" s="63"/>
      <c r="Y12" s="63"/>
      <c r="Z12" s="58"/>
      <c r="AA12" s="58"/>
      <c r="AB12" s="58"/>
      <c r="AC12" s="58"/>
      <c r="AD12" s="58"/>
      <c r="AE12" s="58"/>
    </row>
    <row r="13" spans="1:31" s="113" customFormat="1" x14ac:dyDescent="0.25">
      <c r="C13" s="132"/>
    </row>
    <row r="14" spans="1:31" ht="94.5" x14ac:dyDescent="0.2">
      <c r="A14" s="114" t="str">
        <f>IF('Por-tema'!I9="X","E",IF('Por-tema'!J9="X","T","P"))</f>
        <v>P</v>
      </c>
      <c r="B14" s="114" t="s">
        <v>10</v>
      </c>
      <c r="C14" s="150" t="s">
        <v>321</v>
      </c>
      <c r="D14" s="116" t="s">
        <v>317</v>
      </c>
      <c r="E14" s="123" t="str">
        <f t="shared" ref="E14:E28" si="0">+IF(D14= "SI",AA14,"")</f>
        <v>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v>
      </c>
      <c r="F14" s="115"/>
      <c r="G14" s="117"/>
      <c r="H14" s="117"/>
      <c r="I14" s="117"/>
      <c r="J14" s="117"/>
      <c r="K14" s="117"/>
      <c r="L14" s="117"/>
      <c r="M14" s="117"/>
      <c r="N14" s="117"/>
      <c r="O14" s="118"/>
      <c r="P14" s="117"/>
      <c r="Q14" s="117"/>
      <c r="R14" s="117"/>
      <c r="S14" s="117"/>
      <c r="T14" s="117"/>
      <c r="U14" s="117"/>
      <c r="V14" s="117"/>
      <c r="W14" s="117"/>
      <c r="X14" s="117"/>
      <c r="Y14" s="117"/>
      <c r="Z14" s="119"/>
      <c r="AA14" s="117" t="s">
        <v>11</v>
      </c>
    </row>
    <row r="15" spans="1:31" ht="31.5" x14ac:dyDescent="0.2">
      <c r="A15" s="122" t="str">
        <f>IF('Por-tema'!I10="X","E",IF('Por-tema'!J10="X","T","P"))</f>
        <v>T</v>
      </c>
      <c r="B15" s="122" t="s">
        <v>12</v>
      </c>
      <c r="C15" s="151" t="s">
        <v>13</v>
      </c>
      <c r="D15" s="116" t="s">
        <v>317</v>
      </c>
      <c r="E15" s="123" t="str">
        <f t="shared" si="0"/>
        <v>Documentación de la metodología debidamente oficializada; debe constar la aprobación por la autoridad institucional pertinente.</v>
      </c>
      <c r="F15" s="123"/>
      <c r="G15" s="117"/>
      <c r="H15" s="117"/>
      <c r="I15" s="117"/>
      <c r="J15" s="117"/>
      <c r="K15" s="117"/>
      <c r="L15" s="117"/>
      <c r="M15" s="117"/>
      <c r="N15" s="117"/>
      <c r="O15" s="118"/>
      <c r="P15" s="117"/>
      <c r="Q15" s="117"/>
      <c r="R15" s="117"/>
      <c r="S15" s="117"/>
      <c r="T15" s="117"/>
      <c r="U15" s="117"/>
      <c r="V15" s="117"/>
      <c r="W15" s="117"/>
      <c r="X15" s="117"/>
      <c r="Y15" s="117"/>
      <c r="Z15" s="119"/>
      <c r="AA15" s="117" t="s">
        <v>14</v>
      </c>
    </row>
    <row r="16" spans="1:31" ht="110.25" x14ac:dyDescent="0.2">
      <c r="A16" s="122" t="str">
        <f>IF('Por-tema'!I11="X","E",IF('Por-tema'!J11="X","T","P"))</f>
        <v>T</v>
      </c>
      <c r="B16" s="122" t="s">
        <v>15</v>
      </c>
      <c r="C16" s="151" t="s">
        <v>322</v>
      </c>
      <c r="D16" s="116" t="s">
        <v>317</v>
      </c>
      <c r="E16" s="123" t="str">
        <f t="shared" si="0"/>
        <v>Documento(s) donde consten los mecanismos y se compruebe su aplicación.</v>
      </c>
      <c r="F16" s="123"/>
      <c r="G16" s="117"/>
      <c r="H16" s="117"/>
      <c r="I16" s="117"/>
      <c r="J16" s="117"/>
      <c r="K16" s="117"/>
      <c r="L16" s="117"/>
      <c r="M16" s="117"/>
      <c r="N16" s="117"/>
      <c r="O16" s="118"/>
      <c r="P16" s="117"/>
      <c r="Q16" s="117"/>
      <c r="R16" s="117"/>
      <c r="S16" s="117"/>
      <c r="T16" s="117"/>
      <c r="U16" s="117"/>
      <c r="V16" s="117"/>
      <c r="W16" s="117"/>
      <c r="X16" s="117"/>
      <c r="Y16" s="117"/>
      <c r="Z16" s="119"/>
      <c r="AA16" s="117" t="s">
        <v>16</v>
      </c>
    </row>
    <row r="17" spans="1:33" ht="63" x14ac:dyDescent="0.2">
      <c r="A17" s="122" t="str">
        <f>IF('Por-tema'!I12="X","E",IF('Por-tema'!J12="X","T","P"))</f>
        <v>E</v>
      </c>
      <c r="B17" s="122" t="s">
        <v>17</v>
      </c>
      <c r="C17" s="151" t="s">
        <v>323</v>
      </c>
      <c r="D17" s="116" t="s">
        <v>5</v>
      </c>
      <c r="E17" s="123" t="str">
        <f t="shared" si="0"/>
        <v/>
      </c>
      <c r="F17" s="123"/>
      <c r="G17" s="117"/>
      <c r="H17" s="117"/>
      <c r="I17" s="117"/>
      <c r="J17" s="117"/>
      <c r="K17" s="117"/>
      <c r="L17" s="117"/>
      <c r="M17" s="117"/>
      <c r="N17" s="117"/>
      <c r="O17" s="118"/>
      <c r="P17" s="117"/>
      <c r="Q17" s="117"/>
      <c r="R17" s="117"/>
      <c r="S17" s="117"/>
      <c r="T17" s="117"/>
      <c r="U17" s="117"/>
      <c r="V17" s="117"/>
      <c r="W17" s="117"/>
      <c r="X17" s="117"/>
      <c r="Y17" s="117"/>
      <c r="Z17" s="119"/>
      <c r="AA17" s="117" t="s">
        <v>18</v>
      </c>
    </row>
    <row r="18" spans="1:33" ht="94.5" x14ac:dyDescent="0.2">
      <c r="A18" s="122" t="str">
        <f>IF('Por-tema'!I13="X","E",IF('Por-tema'!J13="X","T","P"))</f>
        <v>E</v>
      </c>
      <c r="B18" s="122" t="s">
        <v>19</v>
      </c>
      <c r="C18" s="151" t="s">
        <v>324</v>
      </c>
      <c r="D18" s="116" t="s">
        <v>5</v>
      </c>
      <c r="E18" s="123" t="str">
        <f t="shared" si="0"/>
        <v/>
      </c>
      <c r="F18" s="123"/>
      <c r="G18" s="117"/>
      <c r="H18" s="117"/>
      <c r="I18" s="117"/>
      <c r="J18" s="117"/>
      <c r="K18" s="117"/>
      <c r="L18" s="117"/>
      <c r="M18" s="117"/>
      <c r="N18" s="117"/>
      <c r="O18" s="118"/>
      <c r="P18" s="117"/>
      <c r="Q18" s="117"/>
      <c r="R18" s="117"/>
      <c r="S18" s="117"/>
      <c r="T18" s="117"/>
      <c r="U18" s="117"/>
      <c r="V18" s="117"/>
      <c r="W18" s="117"/>
      <c r="X18" s="117"/>
      <c r="Y18" s="117"/>
      <c r="Z18" s="119"/>
      <c r="AA18" s="117" t="s">
        <v>20</v>
      </c>
    </row>
    <row r="19" spans="1:33" ht="94.5" x14ac:dyDescent="0.2">
      <c r="A19" s="122" t="str">
        <f>IF('Por-tema'!I14="X","E",IF('Por-tema'!J14="X","T","P"))</f>
        <v>E</v>
      </c>
      <c r="B19" s="122" t="s">
        <v>21</v>
      </c>
      <c r="C19" s="151" t="s">
        <v>325</v>
      </c>
      <c r="D19" s="116" t="s">
        <v>317</v>
      </c>
      <c r="E19" s="123" t="str">
        <f t="shared" si="0"/>
        <v>Indicadores en el plan anual institucional.</v>
      </c>
      <c r="F19" s="123"/>
      <c r="G19" s="117"/>
      <c r="H19" s="117"/>
      <c r="I19" s="117"/>
      <c r="J19" s="117"/>
      <c r="K19" s="117"/>
      <c r="L19" s="117"/>
      <c r="M19" s="117"/>
      <c r="N19" s="117"/>
      <c r="O19" s="118"/>
      <c r="P19" s="117"/>
      <c r="Q19" s="117"/>
      <c r="R19" s="117"/>
      <c r="S19" s="117"/>
      <c r="T19" s="117"/>
      <c r="U19" s="117"/>
      <c r="V19" s="117"/>
      <c r="W19" s="117"/>
      <c r="X19" s="117"/>
      <c r="Y19" s="117"/>
      <c r="Z19" s="119"/>
      <c r="AA19" s="117" t="s">
        <v>22</v>
      </c>
    </row>
    <row r="20" spans="1:33" ht="31.5" x14ac:dyDescent="0.2">
      <c r="A20" s="122" t="str">
        <f>IF('Por-tema'!I15="X","E",IF('Por-tema'!J15="X","T","P"))</f>
        <v>T</v>
      </c>
      <c r="B20" s="122" t="s">
        <v>23</v>
      </c>
      <c r="C20" s="151" t="s">
        <v>24</v>
      </c>
      <c r="D20" s="116" t="s">
        <v>317</v>
      </c>
      <c r="E20" s="123" t="str">
        <f t="shared" si="0"/>
        <v>Documento donde se establece la metodología, oficializada por la autoridad institucional pertinente.</v>
      </c>
      <c r="F20" s="123"/>
      <c r="G20" s="117"/>
      <c r="H20" s="117"/>
      <c r="I20" s="117"/>
      <c r="J20" s="117"/>
      <c r="K20" s="117"/>
      <c r="L20" s="117"/>
      <c r="M20" s="117"/>
      <c r="N20" s="117"/>
      <c r="O20" s="118"/>
      <c r="P20" s="117"/>
      <c r="Q20" s="117"/>
      <c r="R20" s="117"/>
      <c r="S20" s="117"/>
      <c r="T20" s="117"/>
      <c r="U20" s="117"/>
      <c r="V20" s="117"/>
      <c r="W20" s="117"/>
      <c r="X20" s="117"/>
      <c r="Y20" s="117"/>
      <c r="Z20" s="119"/>
      <c r="AA20" s="117" t="s">
        <v>25</v>
      </c>
    </row>
    <row r="21" spans="1:33" ht="31.5" x14ac:dyDescent="0.2">
      <c r="A21" s="122" t="str">
        <f>IF('Por-tema'!I16="X","E",IF('Por-tema'!J16="X","T","P"))</f>
        <v>E</v>
      </c>
      <c r="B21" s="122" t="s">
        <v>26</v>
      </c>
      <c r="C21" s="151" t="s">
        <v>27</v>
      </c>
      <c r="D21" s="116" t="s">
        <v>317</v>
      </c>
      <c r="E21" s="123" t="str">
        <f t="shared" si="0"/>
        <v>Documentación de las acciones vinculadas con el PND.</v>
      </c>
      <c r="F21" s="123"/>
      <c r="G21" s="117"/>
      <c r="H21" s="117"/>
      <c r="I21" s="117"/>
      <c r="J21" s="117"/>
      <c r="K21" s="117"/>
      <c r="L21" s="117"/>
      <c r="M21" s="117"/>
      <c r="N21" s="117"/>
      <c r="O21" s="118"/>
      <c r="P21" s="117"/>
      <c r="Q21" s="117"/>
      <c r="R21" s="117"/>
      <c r="S21" s="117"/>
      <c r="T21" s="117"/>
      <c r="U21" s="117"/>
      <c r="V21" s="117"/>
      <c r="W21" s="117"/>
      <c r="X21" s="117"/>
      <c r="Y21" s="117"/>
      <c r="Z21" s="119"/>
      <c r="AA21" s="117" t="s">
        <v>28</v>
      </c>
    </row>
    <row r="22" spans="1:33" ht="141.75" x14ac:dyDescent="0.2">
      <c r="A22" s="122" t="str">
        <f>IF('Por-tema'!I17="X","E",IF('Por-tema'!J17="X","T","P"))</f>
        <v>P</v>
      </c>
      <c r="B22" s="122" t="s">
        <v>29</v>
      </c>
      <c r="C22" s="151" t="s">
        <v>326</v>
      </c>
      <c r="D22" s="116" t="s">
        <v>5</v>
      </c>
      <c r="E22" s="123" t="str">
        <f t="shared" si="0"/>
        <v/>
      </c>
      <c r="F22" s="123"/>
      <c r="G22" s="117"/>
      <c r="H22" s="117"/>
      <c r="I22" s="117"/>
      <c r="J22" s="117"/>
      <c r="K22" s="117"/>
      <c r="L22" s="117"/>
      <c r="M22" s="117"/>
      <c r="N22" s="117"/>
      <c r="O22" s="118"/>
      <c r="P22" s="117"/>
      <c r="Q22" s="117"/>
      <c r="R22" s="117"/>
      <c r="S22" s="117"/>
      <c r="T22" s="117"/>
      <c r="U22" s="117"/>
      <c r="V22" s="117"/>
      <c r="W22" s="117"/>
      <c r="X22" s="117"/>
      <c r="Y22" s="117"/>
      <c r="Z22" s="119"/>
      <c r="AA22" s="117" t="s">
        <v>30</v>
      </c>
    </row>
    <row r="23" spans="1:33" ht="31.5" x14ac:dyDescent="0.2">
      <c r="A23" s="122" t="str">
        <f>IF('Por-tema'!I18="X","E",IF('Por-tema'!J18="X","T","P"))</f>
        <v>P</v>
      </c>
      <c r="B23" s="122" t="s">
        <v>31</v>
      </c>
      <c r="C23" s="151" t="s">
        <v>32</v>
      </c>
      <c r="D23" s="116" t="s">
        <v>5</v>
      </c>
      <c r="E23" s="123" t="str">
        <f t="shared" si="0"/>
        <v/>
      </c>
      <c r="F23" s="123"/>
      <c r="G23" s="117"/>
      <c r="H23" s="117"/>
      <c r="I23" s="117"/>
      <c r="J23" s="117"/>
      <c r="K23" s="117"/>
      <c r="L23" s="117"/>
      <c r="M23" s="117"/>
      <c r="N23" s="117"/>
      <c r="O23" s="118"/>
      <c r="P23" s="117"/>
      <c r="Q23" s="117"/>
      <c r="R23" s="117"/>
      <c r="S23" s="117"/>
      <c r="T23" s="117"/>
      <c r="U23" s="117"/>
      <c r="V23" s="117"/>
      <c r="W23" s="117"/>
      <c r="X23" s="117"/>
      <c r="Y23" s="117"/>
      <c r="Z23" s="119"/>
      <c r="AA23" s="117" t="s">
        <v>33</v>
      </c>
    </row>
    <row r="24" spans="1:33" ht="47.25" x14ac:dyDescent="0.2">
      <c r="A24" s="122" t="str">
        <f>IF('Por-tema'!I19="X","E",IF('Por-tema'!J19="X","T","P"))</f>
        <v>T</v>
      </c>
      <c r="B24" s="122" t="s">
        <v>34</v>
      </c>
      <c r="C24" s="151" t="s">
        <v>35</v>
      </c>
      <c r="D24" s="116" t="s">
        <v>317</v>
      </c>
      <c r="E24" s="123" t="str">
        <f t="shared" si="0"/>
        <v>Reportes sobre seguimiento de  indicadores del plan institucional, incorporados en la evaluación de la gestión institucional.</v>
      </c>
      <c r="F24" s="123"/>
      <c r="G24" s="117"/>
      <c r="H24" s="117"/>
      <c r="I24" s="117"/>
      <c r="J24" s="117"/>
      <c r="K24" s="117"/>
      <c r="L24" s="117"/>
      <c r="M24" s="117"/>
      <c r="N24" s="117"/>
      <c r="O24" s="118"/>
      <c r="P24" s="117"/>
      <c r="Q24" s="117"/>
      <c r="R24" s="117"/>
      <c r="S24" s="117"/>
      <c r="T24" s="117"/>
      <c r="U24" s="117"/>
      <c r="V24" s="117"/>
      <c r="W24" s="117"/>
      <c r="X24" s="117"/>
      <c r="Y24" s="117"/>
      <c r="Z24" s="119"/>
      <c r="AA24" s="117" t="s">
        <v>36</v>
      </c>
    </row>
    <row r="25" spans="1:33" ht="63" x14ac:dyDescent="0.2">
      <c r="A25" s="122" t="str">
        <f>IF('Por-tema'!I20="X","E",IF('Por-tema'!J20="X","T","P"))</f>
        <v>E</v>
      </c>
      <c r="B25" s="122" t="s">
        <v>37</v>
      </c>
      <c r="C25" s="151" t="s">
        <v>38</v>
      </c>
      <c r="D25" s="116" t="s">
        <v>317</v>
      </c>
      <c r="E25" s="123" t="str">
        <f t="shared" si="0"/>
        <v>Documento probatorio de que el jerarca conoció y aprobó la evaluación de la gestión institucional a más tardar en la fechas indicada. Normalmente, este documento se incorpora al inicio de la evaluación.</v>
      </c>
      <c r="F25" s="123"/>
      <c r="G25" s="117"/>
      <c r="H25" s="117"/>
      <c r="I25" s="117"/>
      <c r="J25" s="117"/>
      <c r="K25" s="117"/>
      <c r="L25" s="117"/>
      <c r="M25" s="117"/>
      <c r="N25" s="117"/>
      <c r="O25" s="118"/>
      <c r="P25" s="117"/>
      <c r="Q25" s="117"/>
      <c r="R25" s="117"/>
      <c r="S25" s="117"/>
      <c r="T25" s="117"/>
      <c r="U25" s="117"/>
      <c r="V25" s="117"/>
      <c r="W25" s="117"/>
      <c r="X25" s="117"/>
      <c r="Y25" s="117"/>
      <c r="Z25" s="119"/>
      <c r="AA25" s="117" t="s">
        <v>39</v>
      </c>
    </row>
    <row r="26" spans="1:33" ht="31.5" x14ac:dyDescent="0.2">
      <c r="A26" s="122" t="str">
        <f>IF('Por-tema'!I21="X","E",IF('Por-tema'!J21="X","T","P"))</f>
        <v>E</v>
      </c>
      <c r="B26" s="122" t="s">
        <v>40</v>
      </c>
      <c r="C26" s="151" t="s">
        <v>41</v>
      </c>
      <c r="D26" s="116" t="s">
        <v>317</v>
      </c>
      <c r="E26" s="123" t="str">
        <f t="shared" si="0"/>
        <v>Plan de mejora elaborado a partir de la evaluación anual de la gestión, oficializado por la autoridad institucional competente.</v>
      </c>
      <c r="F26" s="123"/>
      <c r="G26" s="117"/>
      <c r="H26" s="117"/>
      <c r="I26" s="117"/>
      <c r="J26" s="117"/>
      <c r="K26" s="117"/>
      <c r="L26" s="117"/>
      <c r="M26" s="117"/>
      <c r="N26" s="117"/>
      <c r="O26" s="118"/>
      <c r="P26" s="117"/>
      <c r="Q26" s="117"/>
      <c r="R26" s="117"/>
      <c r="S26" s="117"/>
      <c r="T26" s="117"/>
      <c r="U26" s="117"/>
      <c r="V26" s="117"/>
      <c r="W26" s="117"/>
      <c r="X26" s="117"/>
      <c r="Y26" s="117"/>
      <c r="Z26" s="119"/>
      <c r="AA26" s="117" t="s">
        <v>42</v>
      </c>
    </row>
    <row r="27" spans="1:33" ht="78.75" x14ac:dyDescent="0.2">
      <c r="A27" s="122" t="str">
        <f>IF('Por-tema'!I22="X","E",IF('Por-tema'!J22="X","T","P"))</f>
        <v>T</v>
      </c>
      <c r="B27" s="122" t="s">
        <v>43</v>
      </c>
      <c r="C27" s="151" t="s">
        <v>327</v>
      </c>
      <c r="D27" s="116" t="s">
        <v>317</v>
      </c>
      <c r="E27" s="123" t="str">
        <f t="shared" si="0"/>
        <v>Imagen de la sección respectiva de la página de Internet de la Institución</v>
      </c>
      <c r="F27" s="123"/>
      <c r="G27" s="117"/>
      <c r="H27" s="117"/>
      <c r="I27" s="117"/>
      <c r="J27" s="117"/>
      <c r="K27" s="117"/>
      <c r="L27" s="117"/>
      <c r="M27" s="117"/>
      <c r="N27" s="117"/>
      <c r="O27" s="118"/>
      <c r="P27" s="117"/>
      <c r="Q27" s="117"/>
      <c r="R27" s="117"/>
      <c r="S27" s="117"/>
      <c r="T27" s="117"/>
      <c r="U27" s="117"/>
      <c r="V27" s="117"/>
      <c r="W27" s="117"/>
      <c r="X27" s="117"/>
      <c r="Y27" s="117"/>
      <c r="Z27" s="119"/>
      <c r="AA27" s="117" t="s">
        <v>44</v>
      </c>
    </row>
    <row r="28" spans="1:33" ht="31.5" x14ac:dyDescent="0.2">
      <c r="A28" s="122" t="str">
        <f>IF('Por-tema'!I23="X","E",IF('Por-tema'!J23="X","T","P"))</f>
        <v>T</v>
      </c>
      <c r="B28" s="122" t="s">
        <v>45</v>
      </c>
      <c r="C28" s="151" t="s">
        <v>46</v>
      </c>
      <c r="D28" s="116" t="s">
        <v>317</v>
      </c>
      <c r="E28" s="123" t="str">
        <f t="shared" si="0"/>
        <v>Reportes emitidos que evidencien la integración de los procesos</v>
      </c>
      <c r="F28" s="123"/>
      <c r="G28" s="117"/>
      <c r="H28" s="117"/>
      <c r="I28" s="117"/>
      <c r="J28" s="117"/>
      <c r="K28" s="117"/>
      <c r="L28" s="117"/>
      <c r="M28" s="117"/>
      <c r="N28" s="117"/>
      <c r="O28" s="118"/>
      <c r="P28" s="117"/>
      <c r="Q28" s="117"/>
      <c r="R28" s="117"/>
      <c r="S28" s="117"/>
      <c r="T28" s="117"/>
      <c r="U28" s="117"/>
      <c r="V28" s="117"/>
      <c r="W28" s="117"/>
      <c r="X28" s="117"/>
      <c r="Y28" s="117"/>
      <c r="Z28" s="119"/>
      <c r="AA28" s="117" t="s">
        <v>47</v>
      </c>
    </row>
    <row r="29" spans="1:33" ht="78.75" x14ac:dyDescent="0.2">
      <c r="A29" s="122" t="str">
        <f>IF('Por-tema'!I24="X","E",IF('Por-tema'!J24="X","T","P"))</f>
        <v>E</v>
      </c>
      <c r="B29" s="122" t="s">
        <v>48</v>
      </c>
      <c r="C29" s="151" t="s">
        <v>328</v>
      </c>
      <c r="D29" s="116" t="s">
        <v>5</v>
      </c>
      <c r="E29" s="123" t="str">
        <f>+IF(D29= "SI",AA29,"")</f>
        <v/>
      </c>
      <c r="F29" s="123"/>
      <c r="G29" s="117"/>
      <c r="H29" s="117"/>
      <c r="I29" s="117"/>
      <c r="J29" s="117"/>
      <c r="K29" s="117"/>
      <c r="L29" s="117"/>
      <c r="M29" s="117"/>
      <c r="N29" s="117"/>
      <c r="O29" s="118"/>
      <c r="P29" s="117"/>
      <c r="Q29" s="117"/>
      <c r="R29" s="117"/>
      <c r="S29" s="117"/>
      <c r="T29" s="117"/>
      <c r="U29" s="117"/>
      <c r="V29" s="117"/>
      <c r="W29" s="117"/>
      <c r="X29" s="117"/>
      <c r="Y29" s="117"/>
      <c r="Z29" s="119"/>
      <c r="AA29" s="117" t="s">
        <v>49</v>
      </c>
    </row>
    <row r="30" spans="1:33" x14ac:dyDescent="0.2">
      <c r="A30" s="122"/>
      <c r="B30" s="122"/>
      <c r="C30" s="151"/>
      <c r="D30" s="125"/>
      <c r="E30" s="123"/>
      <c r="F30" s="123"/>
      <c r="G30" s="117"/>
      <c r="H30" s="117"/>
      <c r="I30" s="117"/>
      <c r="J30" s="117"/>
      <c r="K30" s="117"/>
      <c r="L30" s="117"/>
      <c r="M30" s="117"/>
      <c r="N30" s="117"/>
      <c r="O30" s="118"/>
      <c r="P30" s="117"/>
      <c r="Q30" s="117"/>
      <c r="R30" s="117"/>
      <c r="S30" s="117"/>
      <c r="T30" s="117"/>
      <c r="U30" s="117"/>
      <c r="V30" s="117"/>
      <c r="W30" s="117"/>
      <c r="X30" s="117"/>
      <c r="Y30" s="119"/>
      <c r="Z30" s="119"/>
    </row>
    <row r="31" spans="1:33" x14ac:dyDescent="0.2">
      <c r="A31" s="99"/>
      <c r="B31" s="99">
        <v>2</v>
      </c>
      <c r="C31" s="152" t="s">
        <v>283</v>
      </c>
      <c r="D31" s="100"/>
      <c r="E31" s="100"/>
      <c r="F31" s="100"/>
      <c r="G31" s="126"/>
      <c r="H31" s="126"/>
      <c r="I31" s="117"/>
      <c r="J31" s="117"/>
      <c r="K31" s="117"/>
      <c r="L31" s="117"/>
      <c r="M31" s="117"/>
      <c r="N31" s="117"/>
      <c r="O31" s="118"/>
      <c r="P31" s="117"/>
      <c r="Q31" s="117"/>
      <c r="R31" s="117"/>
      <c r="S31" s="117"/>
      <c r="T31" s="117"/>
      <c r="U31" s="117"/>
      <c r="V31" s="117"/>
      <c r="W31" s="117"/>
      <c r="X31" s="117"/>
      <c r="Y31" s="117"/>
      <c r="Z31" s="119"/>
      <c r="AA31" s="127"/>
    </row>
    <row r="32" spans="1:33" ht="47.25" x14ac:dyDescent="0.2">
      <c r="A32" s="122" t="str">
        <f>IF('Por-tema'!I27="X","E",IF('Por-tema'!J27="X","T","P"))</f>
        <v>P</v>
      </c>
      <c r="B32" s="122" t="s">
        <v>50</v>
      </c>
      <c r="C32" s="151" t="s">
        <v>51</v>
      </c>
      <c r="D32" s="125" t="s">
        <v>317</v>
      </c>
      <c r="E32" s="123" t="str">
        <f t="shared" ref="E32:E50" si="1">+IF(D32= "SI",AA32,"")</f>
        <v>Código de ética o similar debidamente oficializado mediante el acto de emisión o adopción por el jerarca institucional.</v>
      </c>
      <c r="F32" s="123"/>
      <c r="G32" s="117"/>
      <c r="H32" s="117"/>
      <c r="I32" s="117"/>
      <c r="J32" s="117"/>
      <c r="K32" s="117"/>
      <c r="L32" s="117"/>
      <c r="M32" s="117"/>
      <c r="N32" s="117"/>
      <c r="O32" s="117"/>
      <c r="P32" s="117"/>
      <c r="Q32" s="117"/>
      <c r="R32" s="117"/>
      <c r="S32" s="117"/>
      <c r="T32" s="117"/>
      <c r="U32" s="117"/>
      <c r="V32" s="117"/>
      <c r="W32" s="117"/>
      <c r="X32" s="117"/>
      <c r="Y32" s="117"/>
      <c r="Z32" s="119"/>
      <c r="AA32" s="117" t="s">
        <v>52</v>
      </c>
      <c r="AF32" s="121"/>
      <c r="AG32" s="121"/>
    </row>
    <row r="33" spans="1:33" ht="220.5" x14ac:dyDescent="0.2">
      <c r="A33" s="122" t="str">
        <f>IF('Por-tema'!I28="X","E",IF('Por-tema'!J28="X","T","P"))</f>
        <v>P</v>
      </c>
      <c r="B33" s="122" t="s">
        <v>53</v>
      </c>
      <c r="C33" s="151" t="s">
        <v>54</v>
      </c>
      <c r="D33" s="125" t="s">
        <v>317</v>
      </c>
      <c r="E33" s="123" t="str">
        <f t="shared" si="1"/>
        <v>Documentación de los mecanismos, los cuales deben haber sido oficializados por la autoridad institucional competente.</v>
      </c>
      <c r="F33" s="123"/>
      <c r="G33" s="117"/>
      <c r="H33" s="117"/>
      <c r="I33" s="117"/>
      <c r="J33" s="117"/>
      <c r="K33" s="117"/>
      <c r="L33" s="117"/>
      <c r="M33" s="117"/>
      <c r="N33" s="117"/>
      <c r="O33" s="117"/>
      <c r="P33" s="117"/>
      <c r="Q33" s="117"/>
      <c r="R33" s="117"/>
      <c r="S33" s="117"/>
      <c r="T33" s="117"/>
      <c r="U33" s="117"/>
      <c r="V33" s="117"/>
      <c r="W33" s="117"/>
      <c r="X33" s="117"/>
      <c r="Y33" s="117"/>
      <c r="Z33" s="119"/>
      <c r="AA33" s="117" t="s">
        <v>55</v>
      </c>
      <c r="AF33" s="121"/>
      <c r="AG33" s="121"/>
    </row>
    <row r="34" spans="1:33" ht="47.25" x14ac:dyDescent="0.2">
      <c r="A34" s="122" t="str">
        <f>IF('Por-tema'!I29="X","E",IF('Por-tema'!J29="X","T","P"))</f>
        <v>P</v>
      </c>
      <c r="B34" s="122" t="s">
        <v>56</v>
      </c>
      <c r="C34" s="151" t="s">
        <v>57</v>
      </c>
      <c r="D34" s="125" t="s">
        <v>317</v>
      </c>
      <c r="E34" s="123" t="str">
        <f t="shared" si="1"/>
        <v>Informe de la auditoría de la ética efectuada.</v>
      </c>
      <c r="F34" s="123"/>
      <c r="G34" s="117"/>
      <c r="H34" s="117"/>
      <c r="I34" s="117"/>
      <c r="J34" s="117"/>
      <c r="K34" s="117"/>
      <c r="L34" s="117"/>
      <c r="M34" s="117"/>
      <c r="N34" s="117"/>
      <c r="O34" s="117"/>
      <c r="P34" s="117"/>
      <c r="Q34" s="117"/>
      <c r="R34" s="117"/>
      <c r="S34" s="117"/>
      <c r="T34" s="117"/>
      <c r="U34" s="117"/>
      <c r="V34" s="117"/>
      <c r="W34" s="117"/>
      <c r="X34" s="117"/>
      <c r="Y34" s="117"/>
      <c r="Z34" s="119"/>
      <c r="AA34" s="117" t="s">
        <v>58</v>
      </c>
      <c r="AF34" s="121"/>
      <c r="AG34" s="121"/>
    </row>
    <row r="35" spans="1:33" ht="31.5" x14ac:dyDescent="0.2">
      <c r="A35" s="122" t="str">
        <f>IF('Por-tema'!I30="X","E",IF('Por-tema'!J30="X","T","P"))</f>
        <v>E</v>
      </c>
      <c r="B35" s="122" t="s">
        <v>59</v>
      </c>
      <c r="C35" s="151" t="s">
        <v>60</v>
      </c>
      <c r="D35" s="125" t="s">
        <v>317</v>
      </c>
      <c r="E35" s="123" t="str">
        <f t="shared" si="1"/>
        <v>Documentación de los componentes.</v>
      </c>
      <c r="F35" s="123"/>
      <c r="G35" s="117"/>
      <c r="H35" s="117"/>
      <c r="I35" s="117"/>
      <c r="J35" s="117"/>
      <c r="K35" s="117"/>
      <c r="L35" s="117"/>
      <c r="M35" s="117"/>
      <c r="N35" s="117"/>
      <c r="O35" s="117"/>
      <c r="P35" s="117"/>
      <c r="Q35" s="117"/>
      <c r="R35" s="117"/>
      <c r="S35" s="117"/>
      <c r="T35" s="117"/>
      <c r="U35" s="117"/>
      <c r="V35" s="117"/>
      <c r="W35" s="117"/>
      <c r="X35" s="117"/>
      <c r="Y35" s="117"/>
      <c r="Z35" s="119"/>
      <c r="AA35" s="117" t="s">
        <v>61</v>
      </c>
      <c r="AF35" s="121"/>
      <c r="AG35" s="121"/>
    </row>
    <row r="36" spans="1:33" ht="47.25" x14ac:dyDescent="0.2">
      <c r="A36" s="122" t="str">
        <f>IF('Por-tema'!I31="X","E",IF('Por-tema'!J31="X","T","P"))</f>
        <v>E</v>
      </c>
      <c r="B36" s="122" t="s">
        <v>62</v>
      </c>
      <c r="C36" s="151" t="s">
        <v>63</v>
      </c>
      <c r="D36" s="125" t="s">
        <v>5</v>
      </c>
      <c r="E36" s="123" t="str">
        <f t="shared" si="1"/>
        <v/>
      </c>
      <c r="F36" s="123"/>
      <c r="G36" s="117"/>
      <c r="H36" s="117"/>
      <c r="I36" s="117"/>
      <c r="J36" s="117"/>
      <c r="K36" s="117"/>
      <c r="L36" s="117"/>
      <c r="M36" s="117"/>
      <c r="N36" s="117"/>
      <c r="O36" s="117"/>
      <c r="P36" s="117"/>
      <c r="Q36" s="117"/>
      <c r="R36" s="117"/>
      <c r="S36" s="117"/>
      <c r="T36" s="117"/>
      <c r="U36" s="117"/>
      <c r="V36" s="117"/>
      <c r="W36" s="117"/>
      <c r="X36" s="117"/>
      <c r="Y36" s="117"/>
      <c r="Z36" s="119"/>
      <c r="AA36" s="117" t="s">
        <v>64</v>
      </c>
      <c r="AF36" s="121"/>
      <c r="AG36" s="121"/>
    </row>
    <row r="37" spans="1:33" ht="47.25" x14ac:dyDescent="0.2">
      <c r="A37" s="122" t="str">
        <f>IF('Por-tema'!I32="X","E",IF('Por-tema'!J32="X","T","P"))</f>
        <v>E</v>
      </c>
      <c r="B37" s="122" t="s">
        <v>65</v>
      </c>
      <c r="C37" s="151" t="s">
        <v>66</v>
      </c>
      <c r="D37" s="125" t="s">
        <v>5</v>
      </c>
      <c r="E37" s="123" t="str">
        <f t="shared" si="1"/>
        <v/>
      </c>
      <c r="F37" s="123"/>
      <c r="G37" s="117"/>
      <c r="H37" s="117"/>
      <c r="I37" s="117"/>
      <c r="J37" s="117"/>
      <c r="K37" s="117"/>
      <c r="L37" s="117"/>
      <c r="M37" s="117"/>
      <c r="N37" s="117"/>
      <c r="O37" s="117"/>
      <c r="P37" s="117"/>
      <c r="Q37" s="117"/>
      <c r="R37" s="117"/>
      <c r="S37" s="117"/>
      <c r="T37" s="117"/>
      <c r="U37" s="117"/>
      <c r="V37" s="117"/>
      <c r="W37" s="117"/>
      <c r="X37" s="117"/>
      <c r="Y37" s="117"/>
      <c r="Z37" s="119"/>
      <c r="AA37" s="117" t="s">
        <v>67</v>
      </c>
      <c r="AF37" s="121"/>
      <c r="AG37" s="121"/>
    </row>
    <row r="38" spans="1:33" ht="31.5" x14ac:dyDescent="0.2">
      <c r="A38" s="122" t="str">
        <f>IF('Por-tema'!I33="X","E",IF('Por-tema'!J33="X","T","P"))</f>
        <v>P</v>
      </c>
      <c r="B38" s="122" t="s">
        <v>68</v>
      </c>
      <c r="C38" s="151" t="s">
        <v>69</v>
      </c>
      <c r="D38" s="125" t="s">
        <v>317</v>
      </c>
      <c r="E38" s="123" t="str">
        <f t="shared" si="1"/>
        <v>Normativa interna sobre cauciones.</v>
      </c>
      <c r="F38" s="123"/>
      <c r="G38" s="117"/>
      <c r="H38" s="117"/>
      <c r="I38" s="117"/>
      <c r="J38" s="117"/>
      <c r="K38" s="117"/>
      <c r="L38" s="117"/>
      <c r="M38" s="117"/>
      <c r="N38" s="117"/>
      <c r="O38" s="117"/>
      <c r="P38" s="117"/>
      <c r="Q38" s="117"/>
      <c r="R38" s="117"/>
      <c r="S38" s="117"/>
      <c r="T38" s="117"/>
      <c r="U38" s="117"/>
      <c r="V38" s="117"/>
      <c r="W38" s="117"/>
      <c r="X38" s="117"/>
      <c r="Y38" s="117"/>
      <c r="Z38" s="119"/>
      <c r="AA38" s="117" t="s">
        <v>70</v>
      </c>
    </row>
    <row r="39" spans="1:33" ht="63" x14ac:dyDescent="0.2">
      <c r="A39" s="122" t="str">
        <f>IF('Por-tema'!I34="X","E",IF('Por-tema'!J34="X","T","P"))</f>
        <v>T</v>
      </c>
      <c r="B39" s="122" t="s">
        <v>71</v>
      </c>
      <c r="C39" s="151" t="s">
        <v>329</v>
      </c>
      <c r="D39" s="125" t="s">
        <v>318</v>
      </c>
      <c r="E39" s="123" t="str">
        <f t="shared" si="1"/>
        <v/>
      </c>
      <c r="F39" s="123" t="s">
        <v>359</v>
      </c>
      <c r="G39" s="117"/>
      <c r="H39" s="117"/>
      <c r="I39" s="117"/>
      <c r="J39" s="117"/>
      <c r="K39" s="117"/>
      <c r="L39" s="117"/>
      <c r="M39" s="117"/>
      <c r="N39" s="117"/>
      <c r="O39" s="117"/>
      <c r="P39" s="117"/>
      <c r="Q39" s="117"/>
      <c r="R39" s="117"/>
      <c r="S39" s="117"/>
      <c r="T39" s="117"/>
      <c r="U39" s="117"/>
      <c r="V39" s="117"/>
      <c r="W39" s="117"/>
      <c r="X39" s="117"/>
      <c r="Y39" s="117"/>
      <c r="Z39" s="119"/>
      <c r="AA39" s="117" t="s">
        <v>72</v>
      </c>
    </row>
    <row r="40" spans="1:33" ht="94.5" x14ac:dyDescent="0.2">
      <c r="A40" s="122" t="str">
        <f>IF('Por-tema'!I35="X","E",IF('Por-tema'!J35="X","T","P"))</f>
        <v>E</v>
      </c>
      <c r="B40" s="122" t="s">
        <v>73</v>
      </c>
      <c r="C40" s="151" t="s">
        <v>330</v>
      </c>
      <c r="D40" s="125" t="s">
        <v>317</v>
      </c>
      <c r="E40" s="123" t="str">
        <f t="shared" si="1"/>
        <v>Documentación que comprueba la comunicación a la máxima autoridad.</v>
      </c>
      <c r="F40" s="123"/>
      <c r="G40" s="117"/>
      <c r="H40" s="117"/>
      <c r="I40" s="117"/>
      <c r="J40" s="117"/>
      <c r="K40" s="117"/>
      <c r="L40" s="117"/>
      <c r="M40" s="117"/>
      <c r="N40" s="117"/>
      <c r="O40" s="117"/>
      <c r="P40" s="117"/>
      <c r="Q40" s="117"/>
      <c r="R40" s="117"/>
      <c r="S40" s="117"/>
      <c r="T40" s="117"/>
      <c r="U40" s="117"/>
      <c r="V40" s="117"/>
      <c r="W40" s="117"/>
      <c r="X40" s="117"/>
      <c r="Y40" s="117"/>
      <c r="Z40" s="119"/>
      <c r="AA40" s="117" t="s">
        <v>74</v>
      </c>
      <c r="AF40" s="121"/>
      <c r="AG40" s="121"/>
    </row>
    <row r="41" spans="1:33" ht="31.5" x14ac:dyDescent="0.2">
      <c r="A41" s="122" t="str">
        <f>IF('Por-tema'!I36="X","E",IF('Por-tema'!J36="X","T","P"))</f>
        <v>T</v>
      </c>
      <c r="B41" s="122" t="s">
        <v>75</v>
      </c>
      <c r="C41" s="151" t="s">
        <v>331</v>
      </c>
      <c r="D41" s="125" t="s">
        <v>317</v>
      </c>
      <c r="E41" s="123" t="str">
        <f t="shared" si="1"/>
        <v>Informe de resultados de la autoevaluación.</v>
      </c>
      <c r="F41" s="123"/>
      <c r="G41" s="117"/>
      <c r="H41" s="117"/>
      <c r="I41" s="117"/>
      <c r="J41" s="117"/>
      <c r="K41" s="117"/>
      <c r="L41" s="117"/>
      <c r="M41" s="117"/>
      <c r="N41" s="117"/>
      <c r="O41" s="117"/>
      <c r="P41" s="117"/>
      <c r="Q41" s="117"/>
      <c r="R41" s="117"/>
      <c r="S41" s="117"/>
      <c r="T41" s="117"/>
      <c r="U41" s="117"/>
      <c r="V41" s="117"/>
      <c r="W41" s="117"/>
      <c r="X41" s="117"/>
      <c r="Y41" s="117"/>
      <c r="Z41" s="119"/>
      <c r="AA41" s="117" t="s">
        <v>76</v>
      </c>
      <c r="AF41" s="121"/>
      <c r="AG41" s="121"/>
    </row>
    <row r="42" spans="1:33" ht="63" x14ac:dyDescent="0.2">
      <c r="A42" s="122" t="str">
        <f>IF('Por-tema'!I37="X","E",IF('Por-tema'!J37="X","T","P"))</f>
        <v>E</v>
      </c>
      <c r="B42" s="122" t="s">
        <v>77</v>
      </c>
      <c r="C42" s="151" t="s">
        <v>332</v>
      </c>
      <c r="D42" s="125" t="s">
        <v>317</v>
      </c>
      <c r="E42" s="123" t="str">
        <f t="shared" si="1"/>
        <v>Plan de mejoras elaborado a partir de los resultados de la autoevaluación de sistema de control interno, e informe sobre el avance de su ejecución.</v>
      </c>
      <c r="F42" s="123"/>
      <c r="G42" s="117"/>
      <c r="H42" s="117"/>
      <c r="I42" s="117"/>
      <c r="J42" s="117"/>
      <c r="K42" s="117"/>
      <c r="L42" s="117"/>
      <c r="M42" s="117"/>
      <c r="N42" s="117"/>
      <c r="O42" s="117"/>
      <c r="P42" s="117"/>
      <c r="Q42" s="117"/>
      <c r="R42" s="117"/>
      <c r="S42" s="117"/>
      <c r="T42" s="117"/>
      <c r="U42" s="117"/>
      <c r="V42" s="117"/>
      <c r="W42" s="117"/>
      <c r="X42" s="117"/>
      <c r="Y42" s="117"/>
      <c r="Z42" s="119"/>
      <c r="AA42" s="117" t="s">
        <v>78</v>
      </c>
      <c r="AF42" s="121"/>
      <c r="AG42" s="121"/>
    </row>
    <row r="43" spans="1:33" ht="63" x14ac:dyDescent="0.2">
      <c r="A43" s="122" t="str">
        <f>IF('Por-tema'!I38="X","E",IF('Por-tema'!J38="X","T","P"))</f>
        <v>P</v>
      </c>
      <c r="B43" s="122" t="s">
        <v>79</v>
      </c>
      <c r="C43" s="151" t="s">
        <v>80</v>
      </c>
      <c r="D43" s="125" t="s">
        <v>317</v>
      </c>
      <c r="E43" s="123" t="str">
        <f t="shared" si="1"/>
        <v>Manual de puestos o similar, actualizado y oficializado.</v>
      </c>
      <c r="F43" s="123"/>
      <c r="G43" s="117"/>
      <c r="H43" s="117"/>
      <c r="I43" s="117"/>
      <c r="J43" s="117"/>
      <c r="K43" s="117"/>
      <c r="L43" s="117"/>
      <c r="M43" s="117"/>
      <c r="N43" s="117"/>
      <c r="O43" s="117"/>
      <c r="P43" s="117"/>
      <c r="Q43" s="117"/>
      <c r="R43" s="117"/>
      <c r="S43" s="117"/>
      <c r="T43" s="117"/>
      <c r="U43" s="117"/>
      <c r="V43" s="117"/>
      <c r="W43" s="117"/>
      <c r="X43" s="117"/>
      <c r="Y43" s="117"/>
      <c r="Z43" s="119"/>
      <c r="AA43" s="117" t="s">
        <v>81</v>
      </c>
    </row>
    <row r="44" spans="1:33" ht="63" x14ac:dyDescent="0.2">
      <c r="A44" s="122" t="str">
        <f>IF('Por-tema'!I39="X","E",IF('Por-tema'!J39="X","T","P"))</f>
        <v>E</v>
      </c>
      <c r="B44" s="122" t="s">
        <v>82</v>
      </c>
      <c r="C44" s="151" t="s">
        <v>83</v>
      </c>
      <c r="D44" s="125" t="s">
        <v>317</v>
      </c>
      <c r="E44" s="123" t="str">
        <f t="shared" si="1"/>
        <v>Documentación de resultados de la revisión de los procesos institucionales y de las acciones emprendidas.</v>
      </c>
      <c r="F44" s="123"/>
      <c r="G44" s="117"/>
      <c r="H44" s="117"/>
      <c r="I44" s="117"/>
      <c r="J44" s="117"/>
      <c r="K44" s="117"/>
      <c r="L44" s="117"/>
      <c r="M44" s="117"/>
      <c r="N44" s="117"/>
      <c r="O44" s="117"/>
      <c r="P44" s="117"/>
      <c r="Q44" s="117"/>
      <c r="R44" s="117"/>
      <c r="S44" s="117"/>
      <c r="T44" s="117"/>
      <c r="U44" s="117"/>
      <c r="V44" s="117"/>
      <c r="W44" s="117"/>
      <c r="X44" s="117"/>
      <c r="Y44" s="117"/>
      <c r="Z44" s="119"/>
      <c r="AA44" s="117" t="s">
        <v>84</v>
      </c>
      <c r="AF44" s="121"/>
      <c r="AG44" s="121"/>
    </row>
    <row r="45" spans="1:33" ht="110.25" x14ac:dyDescent="0.2">
      <c r="A45" s="122" t="str">
        <f>IF('Por-tema'!I40="X","E",IF('Por-tema'!J40="X","T","P"))</f>
        <v>P</v>
      </c>
      <c r="B45" s="122" t="s">
        <v>85</v>
      </c>
      <c r="C45" s="151" t="s">
        <v>86</v>
      </c>
      <c r="D45" s="125" t="s">
        <v>317</v>
      </c>
      <c r="E45" s="123" t="str">
        <f t="shared" si="1"/>
        <v>Reporte o listado de los datos registrados, que contemple los alcances de la pregunta.</v>
      </c>
      <c r="F45" s="123"/>
      <c r="G45" s="117"/>
      <c r="H45" s="117"/>
      <c r="I45" s="117"/>
      <c r="J45" s="117"/>
      <c r="K45" s="117"/>
      <c r="L45" s="117"/>
      <c r="M45" s="117"/>
      <c r="N45" s="117"/>
      <c r="O45" s="117"/>
      <c r="P45" s="117"/>
      <c r="Q45" s="117"/>
      <c r="R45" s="117"/>
      <c r="S45" s="117"/>
      <c r="T45" s="117"/>
      <c r="U45" s="117"/>
      <c r="V45" s="117"/>
      <c r="W45" s="117"/>
      <c r="X45" s="117"/>
      <c r="Y45" s="117"/>
      <c r="Z45" s="119"/>
      <c r="AA45" s="117" t="s">
        <v>87</v>
      </c>
      <c r="AF45" s="121"/>
      <c r="AG45" s="121"/>
    </row>
    <row r="46" spans="1:33" ht="47.25" x14ac:dyDescent="0.2">
      <c r="A46" s="122" t="str">
        <f>IF('Por-tema'!I41="X","E",IF('Por-tema'!J41="X","T","P"))</f>
        <v>T</v>
      </c>
      <c r="B46" s="122" t="s">
        <v>88</v>
      </c>
      <c r="C46" s="151" t="s">
        <v>89</v>
      </c>
      <c r="D46" s="125" t="s">
        <v>317</v>
      </c>
      <c r="E46" s="123" t="str">
        <f t="shared" si="1"/>
        <v>Imagen respectiva de la página de Internet institucional.</v>
      </c>
      <c r="F46" s="123"/>
      <c r="G46" s="117"/>
      <c r="H46" s="117"/>
      <c r="I46" s="117"/>
      <c r="J46" s="117"/>
      <c r="K46" s="117"/>
      <c r="L46" s="117"/>
      <c r="M46" s="117"/>
      <c r="N46" s="117"/>
      <c r="O46" s="117"/>
      <c r="P46" s="117"/>
      <c r="Q46" s="117"/>
      <c r="R46" s="117"/>
      <c r="S46" s="117"/>
      <c r="T46" s="117"/>
      <c r="U46" s="117"/>
      <c r="V46" s="117"/>
      <c r="W46" s="117"/>
      <c r="X46" s="117"/>
      <c r="Y46" s="117"/>
      <c r="Z46" s="119"/>
      <c r="AA46" s="117" t="s">
        <v>90</v>
      </c>
      <c r="AF46" s="121"/>
      <c r="AG46" s="121"/>
    </row>
    <row r="47" spans="1:33" ht="47.25" x14ac:dyDescent="0.2">
      <c r="A47" s="122" t="str">
        <f>IF('Por-tema'!I42="X","E",IF('Por-tema'!J42="X","T","P"))</f>
        <v>T</v>
      </c>
      <c r="B47" s="122" t="s">
        <v>91</v>
      </c>
      <c r="C47" s="151" t="s">
        <v>92</v>
      </c>
      <c r="D47" s="125" t="s">
        <v>317</v>
      </c>
      <c r="E47" s="123" t="str">
        <f t="shared" si="1"/>
        <v>Imagen respectiva de la página de Internet institucional.</v>
      </c>
      <c r="F47" s="123"/>
      <c r="G47" s="117"/>
      <c r="H47" s="117"/>
      <c r="I47" s="117"/>
      <c r="J47" s="117"/>
      <c r="K47" s="117"/>
      <c r="L47" s="117"/>
      <c r="M47" s="117"/>
      <c r="N47" s="117"/>
      <c r="O47" s="117"/>
      <c r="P47" s="117"/>
      <c r="Q47" s="117"/>
      <c r="R47" s="117"/>
      <c r="S47" s="117"/>
      <c r="T47" s="117"/>
      <c r="U47" s="117"/>
      <c r="V47" s="117"/>
      <c r="W47" s="117"/>
      <c r="X47" s="117"/>
      <c r="Y47" s="117"/>
      <c r="Z47" s="119"/>
      <c r="AA47" s="117" t="s">
        <v>90</v>
      </c>
    </row>
    <row r="48" spans="1:33" ht="63" x14ac:dyDescent="0.2">
      <c r="A48" s="122" t="str">
        <f>IF('Por-tema'!I43="X","E",IF('Por-tema'!J43="X","T","P"))</f>
        <v>T</v>
      </c>
      <c r="B48" s="122" t="s">
        <v>293</v>
      </c>
      <c r="C48" s="151" t="s">
        <v>93</v>
      </c>
      <c r="D48" s="125" t="s">
        <v>5</v>
      </c>
      <c r="E48" s="123" t="str">
        <f t="shared" si="1"/>
        <v/>
      </c>
      <c r="F48" s="123"/>
      <c r="G48" s="117"/>
      <c r="H48" s="117"/>
      <c r="I48" s="117"/>
      <c r="J48" s="117"/>
      <c r="K48" s="117"/>
      <c r="L48" s="117"/>
      <c r="M48" s="117"/>
      <c r="N48" s="117"/>
      <c r="O48" s="117"/>
      <c r="P48" s="117"/>
      <c r="Q48" s="117"/>
      <c r="R48" s="117"/>
      <c r="S48" s="117"/>
      <c r="T48" s="117"/>
      <c r="U48" s="117"/>
      <c r="V48" s="117"/>
      <c r="W48" s="117"/>
      <c r="X48" s="117"/>
      <c r="Y48" s="117"/>
      <c r="Z48" s="119"/>
      <c r="AA48" s="117" t="s">
        <v>94</v>
      </c>
    </row>
    <row r="49" spans="1:27" ht="47.25" x14ac:dyDescent="0.2">
      <c r="A49" s="122" t="str">
        <f>IF('Por-tema'!I44="X","E",IF('Por-tema'!J44="X","T","P"))</f>
        <v>T</v>
      </c>
      <c r="B49" s="122" t="s">
        <v>297</v>
      </c>
      <c r="C49" s="151" t="s">
        <v>295</v>
      </c>
      <c r="D49" s="125" t="s">
        <v>5</v>
      </c>
      <c r="E49" s="123" t="str">
        <f t="shared" si="1"/>
        <v/>
      </c>
      <c r="F49" s="123"/>
      <c r="G49" s="117"/>
      <c r="H49" s="117"/>
      <c r="I49" s="117"/>
      <c r="J49" s="117"/>
      <c r="K49" s="117"/>
      <c r="L49" s="117"/>
      <c r="M49" s="117"/>
      <c r="N49" s="117"/>
      <c r="O49" s="117"/>
      <c r="P49" s="117"/>
      <c r="Q49" s="117"/>
      <c r="R49" s="117"/>
      <c r="S49" s="117"/>
      <c r="T49" s="117"/>
      <c r="U49" s="117"/>
      <c r="V49" s="117"/>
      <c r="W49" s="117"/>
      <c r="X49" s="117"/>
      <c r="Y49" s="117"/>
      <c r="Z49" s="119"/>
      <c r="AA49" s="117" t="s">
        <v>312</v>
      </c>
    </row>
    <row r="50" spans="1:27" ht="47.25" x14ac:dyDescent="0.2">
      <c r="A50" s="122" t="str">
        <f>IF('Por-tema'!I45="X","E",IF('Por-tema'!J45="X","T","P"))</f>
        <v>T</v>
      </c>
      <c r="B50" s="122" t="s">
        <v>298</v>
      </c>
      <c r="C50" s="151" t="s">
        <v>296</v>
      </c>
      <c r="D50" s="125" t="s">
        <v>5</v>
      </c>
      <c r="E50" s="123" t="str">
        <f t="shared" si="1"/>
        <v/>
      </c>
      <c r="F50" s="123"/>
      <c r="G50" s="117"/>
      <c r="H50" s="117"/>
      <c r="I50" s="117"/>
      <c r="J50" s="117"/>
      <c r="K50" s="117"/>
      <c r="L50" s="117"/>
      <c r="M50" s="117"/>
      <c r="N50" s="117"/>
      <c r="O50" s="117"/>
      <c r="P50" s="117"/>
      <c r="Q50" s="117"/>
      <c r="R50" s="117"/>
      <c r="S50" s="117"/>
      <c r="T50" s="117"/>
      <c r="U50" s="117"/>
      <c r="V50" s="117"/>
      <c r="W50" s="117"/>
      <c r="X50" s="117"/>
      <c r="Y50" s="117"/>
      <c r="Z50" s="119"/>
      <c r="AA50" s="117" t="s">
        <v>312</v>
      </c>
    </row>
    <row r="51" spans="1:27" x14ac:dyDescent="0.2">
      <c r="A51" s="122"/>
      <c r="B51" s="122"/>
      <c r="C51" s="151"/>
      <c r="D51" s="125"/>
      <c r="E51" s="123"/>
      <c r="F51" s="123"/>
      <c r="G51" s="117"/>
      <c r="H51" s="117"/>
      <c r="I51" s="117"/>
      <c r="J51" s="117"/>
      <c r="K51" s="117"/>
      <c r="L51" s="117"/>
      <c r="M51" s="117"/>
      <c r="N51" s="117"/>
      <c r="O51" s="117"/>
      <c r="P51" s="117"/>
      <c r="Q51" s="117"/>
      <c r="R51" s="117"/>
      <c r="S51" s="117"/>
      <c r="T51" s="117"/>
      <c r="U51" s="117"/>
      <c r="V51" s="117"/>
      <c r="W51" s="117"/>
      <c r="X51" s="117"/>
      <c r="Y51" s="117"/>
      <c r="Z51" s="119"/>
    </row>
    <row r="52" spans="1:27" x14ac:dyDescent="0.2">
      <c r="A52" s="99"/>
      <c r="B52" s="99">
        <v>3</v>
      </c>
      <c r="C52" s="152" t="s">
        <v>95</v>
      </c>
      <c r="D52" s="100"/>
      <c r="E52" s="100"/>
      <c r="F52" s="100"/>
      <c r="G52" s="126"/>
      <c r="H52" s="126"/>
      <c r="I52" s="117"/>
      <c r="J52" s="117"/>
      <c r="K52" s="117"/>
      <c r="L52" s="117"/>
      <c r="M52" s="117"/>
      <c r="N52" s="117"/>
      <c r="O52" s="118"/>
      <c r="P52" s="117"/>
      <c r="Q52" s="117"/>
      <c r="R52" s="117"/>
      <c r="S52" s="117"/>
      <c r="T52" s="117"/>
      <c r="U52" s="117"/>
      <c r="V52" s="117"/>
      <c r="W52" s="117"/>
      <c r="X52" s="117"/>
      <c r="Y52" s="117"/>
      <c r="Z52" s="119"/>
      <c r="AA52" s="127"/>
    </row>
    <row r="53" spans="1:27" ht="31.5" x14ac:dyDescent="0.2">
      <c r="A53" s="122" t="str">
        <f>IF('Por-tema'!I48="X","E",IF('Por-tema'!J48="X","T","P"))</f>
        <v>P</v>
      </c>
      <c r="B53" s="122" t="s">
        <v>96</v>
      </c>
      <c r="C53" s="151" t="s">
        <v>97</v>
      </c>
      <c r="D53" s="125" t="s">
        <v>317</v>
      </c>
      <c r="E53" s="123" t="str">
        <f t="shared" ref="E53:E65" si="2">+IF(D53= "SI",AA53,"")</f>
        <v>Reglamento orgánico o similar, con indicación de la existencia de la proveeduría o similar y de las funciones que realiza.</v>
      </c>
      <c r="F53" s="123"/>
      <c r="G53" s="117"/>
      <c r="H53" s="117"/>
      <c r="I53" s="117"/>
      <c r="J53" s="117"/>
      <c r="K53" s="117"/>
      <c r="L53" s="117"/>
      <c r="M53" s="117"/>
      <c r="N53" s="117"/>
      <c r="O53" s="117"/>
      <c r="P53" s="117"/>
      <c r="Q53" s="117"/>
      <c r="R53" s="117"/>
      <c r="S53" s="117"/>
      <c r="T53" s="117"/>
      <c r="U53" s="117"/>
      <c r="V53" s="117"/>
      <c r="W53" s="117"/>
      <c r="X53" s="117"/>
      <c r="Y53" s="117"/>
      <c r="Z53" s="119"/>
      <c r="AA53" s="117" t="s">
        <v>98</v>
      </c>
    </row>
    <row r="54" spans="1:27" ht="141.75" x14ac:dyDescent="0.2">
      <c r="A54" s="122" t="str">
        <f>IF('Por-tema'!I49="X","E",IF('Por-tema'!J49="X","T","P"))</f>
        <v>P</v>
      </c>
      <c r="B54" s="122" t="s">
        <v>99</v>
      </c>
      <c r="C54" s="151" t="s">
        <v>333</v>
      </c>
      <c r="D54" s="125" t="s">
        <v>317</v>
      </c>
      <c r="E54" s="123" t="str">
        <f t="shared" si="2"/>
        <v>Normativa interna sobre contratación administrativa que contemple las etapas señaladas en la pregunta.</v>
      </c>
      <c r="F54" s="123"/>
      <c r="G54" s="117"/>
      <c r="H54" s="117"/>
      <c r="I54" s="117"/>
      <c r="J54" s="117"/>
      <c r="K54" s="117"/>
      <c r="L54" s="117"/>
      <c r="M54" s="117"/>
      <c r="N54" s="117"/>
      <c r="O54" s="117"/>
      <c r="P54" s="117"/>
      <c r="Q54" s="117"/>
      <c r="R54" s="117"/>
      <c r="S54" s="117"/>
      <c r="T54" s="117"/>
      <c r="U54" s="117"/>
      <c r="V54" s="117"/>
      <c r="W54" s="117"/>
      <c r="X54" s="117"/>
      <c r="Y54" s="117"/>
      <c r="Z54" s="119"/>
      <c r="AA54" s="117" t="s">
        <v>100</v>
      </c>
    </row>
    <row r="55" spans="1:27" ht="47.25" x14ac:dyDescent="0.2">
      <c r="A55" s="122" t="str">
        <f>IF('Por-tema'!I50="X","E",IF('Por-tema'!J50="X","T","P"))</f>
        <v>P</v>
      </c>
      <c r="B55" s="122" t="s">
        <v>101</v>
      </c>
      <c r="C55" s="151" t="s">
        <v>102</v>
      </c>
      <c r="D55" s="125" t="s">
        <v>317</v>
      </c>
      <c r="E55" s="123" t="str">
        <f t="shared" si="2"/>
        <v>Normativa interna que regule lo indicado por la pregunta.</v>
      </c>
      <c r="F55" s="123"/>
      <c r="G55" s="117"/>
      <c r="H55" s="117"/>
      <c r="I55" s="117"/>
      <c r="J55" s="117"/>
      <c r="K55" s="117"/>
      <c r="L55" s="117"/>
      <c r="M55" s="117"/>
      <c r="N55" s="117"/>
      <c r="O55" s="117"/>
      <c r="P55" s="117"/>
      <c r="Q55" s="117"/>
      <c r="R55" s="117"/>
      <c r="S55" s="117"/>
      <c r="T55" s="117"/>
      <c r="U55" s="117"/>
      <c r="V55" s="117"/>
      <c r="W55" s="117"/>
      <c r="X55" s="117"/>
      <c r="Y55" s="117"/>
      <c r="Z55" s="119"/>
      <c r="AA55" s="117" t="s">
        <v>103</v>
      </c>
    </row>
    <row r="56" spans="1:27" ht="47.25" x14ac:dyDescent="0.2">
      <c r="A56" s="122" t="str">
        <f>IF('Por-tema'!I51="X","E",IF('Por-tema'!J51="X","T","P"))</f>
        <v>E</v>
      </c>
      <c r="B56" s="122" t="s">
        <v>104</v>
      </c>
      <c r="C56" s="151" t="s">
        <v>105</v>
      </c>
      <c r="D56" s="125" t="s">
        <v>317</v>
      </c>
      <c r="E56" s="123" t="str">
        <f t="shared" si="2"/>
        <v>Documentación oficializada de la definición de plazos.</v>
      </c>
      <c r="F56" s="123"/>
      <c r="G56" s="117"/>
      <c r="H56" s="117"/>
      <c r="I56" s="117"/>
      <c r="J56" s="117"/>
      <c r="K56" s="117"/>
      <c r="L56" s="117"/>
      <c r="M56" s="117"/>
      <c r="N56" s="117"/>
      <c r="O56" s="117"/>
      <c r="P56" s="117"/>
      <c r="Q56" s="117"/>
      <c r="R56" s="117"/>
      <c r="S56" s="117"/>
      <c r="T56" s="117"/>
      <c r="U56" s="117"/>
      <c r="V56" s="117"/>
      <c r="W56" s="117"/>
      <c r="X56" s="117"/>
      <c r="Y56" s="117"/>
      <c r="Z56" s="119"/>
      <c r="AA56" s="117" t="s">
        <v>106</v>
      </c>
    </row>
    <row r="57" spans="1:27" ht="31.5" x14ac:dyDescent="0.2">
      <c r="A57" s="122" t="str">
        <f>IF('Por-tema'!I52="X","E",IF('Por-tema'!J52="X","T","P"))</f>
        <v>E</v>
      </c>
      <c r="B57" s="122" t="s">
        <v>107</v>
      </c>
      <c r="C57" s="151" t="s">
        <v>108</v>
      </c>
      <c r="D57" s="125" t="s">
        <v>317</v>
      </c>
      <c r="E57" s="123" t="str">
        <f t="shared" si="2"/>
        <v>Plan o programa de adquisiciones.</v>
      </c>
      <c r="F57" s="123"/>
      <c r="G57" s="117"/>
      <c r="H57" s="117"/>
      <c r="I57" s="117"/>
      <c r="J57" s="117"/>
      <c r="K57" s="117"/>
      <c r="L57" s="117"/>
      <c r="M57" s="117"/>
      <c r="N57" s="117"/>
      <c r="O57" s="117"/>
      <c r="P57" s="117"/>
      <c r="Q57" s="117"/>
      <c r="R57" s="117"/>
      <c r="S57" s="117"/>
      <c r="T57" s="117"/>
      <c r="U57" s="117"/>
      <c r="V57" s="117"/>
      <c r="W57" s="117"/>
      <c r="X57" s="117"/>
      <c r="Y57" s="117"/>
      <c r="Z57" s="119"/>
      <c r="AA57" s="117" t="s">
        <v>109</v>
      </c>
    </row>
    <row r="58" spans="1:27" ht="31.5" x14ac:dyDescent="0.2">
      <c r="A58" s="122" t="str">
        <f>IF('Por-tema'!I53="X","E",IF('Por-tema'!J53="X","T","P"))</f>
        <v>T</v>
      </c>
      <c r="B58" s="122" t="s">
        <v>110</v>
      </c>
      <c r="C58" s="151" t="s">
        <v>111</v>
      </c>
      <c r="D58" s="125" t="s">
        <v>317</v>
      </c>
      <c r="E58" s="123" t="str">
        <f t="shared" si="2"/>
        <v>Imagen respectiva de la página de Internet institucional.</v>
      </c>
      <c r="F58" s="123"/>
      <c r="G58" s="117"/>
      <c r="H58" s="117"/>
      <c r="I58" s="117"/>
      <c r="J58" s="117"/>
      <c r="K58" s="117"/>
      <c r="L58" s="117"/>
      <c r="M58" s="117"/>
      <c r="N58" s="117"/>
      <c r="O58" s="117"/>
      <c r="P58" s="117"/>
      <c r="Q58" s="117"/>
      <c r="R58" s="117"/>
      <c r="S58" s="117"/>
      <c r="T58" s="117"/>
      <c r="U58" s="117"/>
      <c r="V58" s="117"/>
      <c r="W58" s="117"/>
      <c r="X58" s="117"/>
      <c r="Y58" s="117"/>
      <c r="Z58" s="119"/>
      <c r="AA58" s="117" t="s">
        <v>90</v>
      </c>
    </row>
    <row r="59" spans="1:27" ht="94.5" x14ac:dyDescent="0.2">
      <c r="A59" s="122" t="str">
        <f>IF('Por-tema'!I54="X","E",IF('Por-tema'!J54="X","T","P"))</f>
        <v>E</v>
      </c>
      <c r="B59" s="122" t="s">
        <v>112</v>
      </c>
      <c r="C59" s="156" t="s">
        <v>355</v>
      </c>
      <c r="D59" s="125" t="s">
        <v>5</v>
      </c>
      <c r="E59" s="123" t="str">
        <f t="shared" si="2"/>
        <v/>
      </c>
      <c r="F59" s="123"/>
      <c r="G59" s="117"/>
      <c r="H59" s="117"/>
      <c r="I59" s="117"/>
      <c r="J59" s="117"/>
      <c r="K59" s="117"/>
      <c r="L59" s="117"/>
      <c r="M59" s="117"/>
      <c r="N59" s="117"/>
      <c r="O59" s="117"/>
      <c r="P59" s="117"/>
      <c r="Q59" s="117"/>
      <c r="R59" s="117"/>
      <c r="S59" s="117"/>
      <c r="T59" s="117"/>
      <c r="U59" s="117"/>
      <c r="V59" s="117"/>
      <c r="W59" s="117"/>
      <c r="X59" s="117"/>
      <c r="Y59" s="117"/>
      <c r="Z59" s="119"/>
      <c r="AA59" s="117" t="s">
        <v>113</v>
      </c>
    </row>
    <row r="60" spans="1:27" ht="31.5" x14ac:dyDescent="0.2">
      <c r="A60" s="122" t="str">
        <f>IF('Por-tema'!I55="X","E",IF('Por-tema'!J55="X","T","P"))</f>
        <v>E</v>
      </c>
      <c r="B60" s="122" t="s">
        <v>114</v>
      </c>
      <c r="C60" s="151" t="s">
        <v>115</v>
      </c>
      <c r="D60" s="125" t="s">
        <v>5</v>
      </c>
      <c r="E60" s="123" t="str">
        <f t="shared" si="2"/>
        <v/>
      </c>
      <c r="F60" s="123"/>
      <c r="G60" s="117"/>
      <c r="H60" s="117"/>
      <c r="I60" s="117"/>
      <c r="J60" s="117"/>
      <c r="K60" s="117"/>
      <c r="L60" s="117"/>
      <c r="M60" s="117"/>
      <c r="N60" s="117"/>
      <c r="O60" s="117"/>
      <c r="P60" s="117"/>
      <c r="Q60" s="117"/>
      <c r="R60" s="117"/>
      <c r="S60" s="117"/>
      <c r="T60" s="117"/>
      <c r="U60" s="117"/>
      <c r="V60" s="117"/>
      <c r="W60" s="117"/>
      <c r="X60" s="117"/>
      <c r="Y60" s="117"/>
      <c r="Z60" s="119"/>
      <c r="AA60" s="117" t="s">
        <v>116</v>
      </c>
    </row>
    <row r="61" spans="1:27" ht="47.25" x14ac:dyDescent="0.2">
      <c r="A61" s="122" t="str">
        <f>IF('Por-tema'!I56="X","E",IF('Por-tema'!J56="X","T","P"))</f>
        <v>T</v>
      </c>
      <c r="B61" s="122" t="s">
        <v>117</v>
      </c>
      <c r="C61" s="151" t="s">
        <v>118</v>
      </c>
      <c r="D61" s="125" t="s">
        <v>317</v>
      </c>
      <c r="E61" s="123" t="str">
        <f t="shared" si="2"/>
        <v>Documentación que demuestre el uso de e-compras y la accesibilidad de la información.</v>
      </c>
      <c r="F61" s="123"/>
      <c r="G61" s="117"/>
      <c r="H61" s="117"/>
      <c r="I61" s="117"/>
      <c r="J61" s="117"/>
      <c r="K61" s="117"/>
      <c r="L61" s="117"/>
      <c r="M61" s="117"/>
      <c r="N61" s="117"/>
      <c r="O61" s="117"/>
      <c r="P61" s="117"/>
      <c r="Q61" s="117"/>
      <c r="R61" s="117"/>
      <c r="S61" s="117"/>
      <c r="T61" s="117"/>
      <c r="U61" s="117"/>
      <c r="V61" s="117"/>
      <c r="W61" s="117"/>
      <c r="X61" s="117"/>
      <c r="Y61" s="117"/>
      <c r="Z61" s="119"/>
      <c r="AA61" s="117" t="s">
        <v>119</v>
      </c>
    </row>
    <row r="62" spans="1:27" ht="63" x14ac:dyDescent="0.2">
      <c r="A62" s="122" t="str">
        <f>IF('Por-tema'!I57="X","E",IF('Por-tema'!J57="X","T","P"))</f>
        <v>E</v>
      </c>
      <c r="B62" s="122" t="s">
        <v>120</v>
      </c>
      <c r="C62" s="151" t="s">
        <v>121</v>
      </c>
      <c r="D62" s="125" t="s">
        <v>317</v>
      </c>
      <c r="E62" s="123" t="str">
        <f t="shared" si="2"/>
        <v>Evaluación de la ejecución del plan o programa de adquisiciones, que contemple los asuntos indicados en la pregunta. Debe constar que se trata de la evaluación final, mediante la oficialización respectiva.</v>
      </c>
      <c r="F62" s="123"/>
      <c r="G62" s="117"/>
      <c r="H62" s="117"/>
      <c r="I62" s="117"/>
      <c r="J62" s="117"/>
      <c r="K62" s="117"/>
      <c r="L62" s="117"/>
      <c r="M62" s="117"/>
      <c r="N62" s="117"/>
      <c r="O62" s="117"/>
      <c r="P62" s="117"/>
      <c r="Q62" s="117"/>
      <c r="R62" s="117"/>
      <c r="S62" s="117"/>
      <c r="T62" s="117"/>
      <c r="U62" s="117"/>
      <c r="V62" s="117"/>
      <c r="W62" s="117"/>
      <c r="X62" s="117"/>
      <c r="Y62" s="117"/>
      <c r="Z62" s="119"/>
      <c r="AA62" s="117" t="s">
        <v>122</v>
      </c>
    </row>
    <row r="63" spans="1:27" ht="47.25" x14ac:dyDescent="0.2">
      <c r="A63" s="122" t="str">
        <f>IF('Por-tema'!I58="X","E",IF('Por-tema'!J58="X","T","P"))</f>
        <v>E</v>
      </c>
      <c r="B63" s="122" t="s">
        <v>123</v>
      </c>
      <c r="C63" s="151" t="s">
        <v>124</v>
      </c>
      <c r="D63" s="125" t="s">
        <v>5</v>
      </c>
      <c r="E63" s="123" t="str">
        <f t="shared" si="2"/>
        <v/>
      </c>
      <c r="F63" s="123"/>
      <c r="G63" s="117"/>
      <c r="H63" s="117"/>
      <c r="I63" s="117"/>
      <c r="J63" s="117"/>
      <c r="K63" s="117"/>
      <c r="L63" s="117"/>
      <c r="M63" s="117"/>
      <c r="N63" s="117"/>
      <c r="O63" s="117"/>
      <c r="P63" s="117"/>
      <c r="Q63" s="117"/>
      <c r="R63" s="117"/>
      <c r="S63" s="117"/>
      <c r="T63" s="117"/>
      <c r="U63" s="117"/>
      <c r="V63" s="117"/>
      <c r="W63" s="117"/>
      <c r="X63" s="117"/>
      <c r="Y63" s="117"/>
      <c r="Z63" s="119"/>
      <c r="AA63" s="117" t="s">
        <v>125</v>
      </c>
    </row>
    <row r="64" spans="1:27" ht="31.5" x14ac:dyDescent="0.2">
      <c r="A64" s="122" t="str">
        <f>IF('Por-tema'!I59="X","E",IF('Por-tema'!J59="X","T","P"))</f>
        <v>T</v>
      </c>
      <c r="B64" s="122" t="s">
        <v>126</v>
      </c>
      <c r="C64" s="151" t="s">
        <v>127</v>
      </c>
      <c r="D64" s="125" t="s">
        <v>5</v>
      </c>
      <c r="E64" s="123" t="str">
        <f t="shared" si="2"/>
        <v/>
      </c>
      <c r="F64" s="123"/>
      <c r="G64" s="117"/>
      <c r="H64" s="117"/>
      <c r="I64" s="117"/>
      <c r="J64" s="117"/>
      <c r="K64" s="117"/>
      <c r="L64" s="117"/>
      <c r="M64" s="117"/>
      <c r="N64" s="117"/>
      <c r="O64" s="117"/>
      <c r="P64" s="117"/>
      <c r="Q64" s="117"/>
      <c r="R64" s="117"/>
      <c r="S64" s="117"/>
      <c r="T64" s="117"/>
      <c r="U64" s="117"/>
      <c r="V64" s="117"/>
      <c r="W64" s="117"/>
      <c r="X64" s="117"/>
      <c r="Y64" s="117"/>
      <c r="Z64" s="119"/>
      <c r="AA64" s="117" t="s">
        <v>90</v>
      </c>
    </row>
    <row r="65" spans="1:27" ht="157.5" x14ac:dyDescent="0.2">
      <c r="A65" s="122" t="str">
        <f>IF('Por-tema'!I60="X","E",IF('Por-tema'!J60="X","T","P"))</f>
        <v>E</v>
      </c>
      <c r="B65" s="122" t="s">
        <v>128</v>
      </c>
      <c r="C65" s="151" t="s">
        <v>334</v>
      </c>
      <c r="D65" s="125" t="s">
        <v>317</v>
      </c>
      <c r="E65" s="123" t="str">
        <f t="shared" si="2"/>
        <v>Procedimiento oficializado por la autoridad competente que contemple lo señalado por la pregunta.</v>
      </c>
      <c r="F65" s="123"/>
      <c r="G65" s="117"/>
      <c r="H65" s="117"/>
      <c r="I65" s="117"/>
      <c r="J65" s="117"/>
      <c r="K65" s="117"/>
      <c r="L65" s="117"/>
      <c r="M65" s="117"/>
      <c r="N65" s="117"/>
      <c r="O65" s="117"/>
      <c r="P65" s="117"/>
      <c r="Q65" s="117"/>
      <c r="R65" s="117"/>
      <c r="S65" s="117"/>
      <c r="T65" s="117"/>
      <c r="U65" s="117"/>
      <c r="V65" s="117"/>
      <c r="W65" s="117"/>
      <c r="X65" s="117"/>
      <c r="Y65" s="117"/>
      <c r="Z65" s="119"/>
      <c r="AA65" s="117" t="s">
        <v>129</v>
      </c>
    </row>
    <row r="66" spans="1:27" x14ac:dyDescent="0.2">
      <c r="A66" s="122"/>
      <c r="B66" s="122"/>
      <c r="C66" s="151"/>
      <c r="D66" s="125"/>
      <c r="E66" s="123"/>
      <c r="F66" s="123"/>
      <c r="G66" s="117"/>
      <c r="H66" s="117"/>
      <c r="I66" s="117"/>
      <c r="J66" s="117"/>
      <c r="K66" s="117"/>
      <c r="L66" s="117"/>
      <c r="M66" s="117"/>
      <c r="N66" s="117"/>
      <c r="O66" s="117"/>
      <c r="P66" s="117"/>
      <c r="Q66" s="117"/>
      <c r="R66" s="117"/>
      <c r="S66" s="117"/>
      <c r="T66" s="117"/>
      <c r="U66" s="117"/>
      <c r="V66" s="117"/>
      <c r="W66" s="117"/>
      <c r="X66" s="117"/>
      <c r="Y66" s="117"/>
      <c r="Z66" s="119"/>
    </row>
    <row r="67" spans="1:27" x14ac:dyDescent="0.2">
      <c r="A67" s="99"/>
      <c r="B67" s="99">
        <v>4</v>
      </c>
      <c r="C67" s="152" t="s">
        <v>130</v>
      </c>
      <c r="D67" s="100"/>
      <c r="E67" s="100"/>
      <c r="F67" s="100"/>
      <c r="G67" s="126"/>
      <c r="H67" s="126"/>
      <c r="I67" s="117"/>
      <c r="J67" s="117"/>
      <c r="K67" s="117"/>
      <c r="L67" s="117"/>
      <c r="M67" s="117"/>
      <c r="N67" s="117"/>
      <c r="O67" s="118"/>
      <c r="P67" s="117"/>
      <c r="Q67" s="117"/>
      <c r="R67" s="117"/>
      <c r="S67" s="117"/>
      <c r="T67" s="117"/>
      <c r="U67" s="117"/>
      <c r="V67" s="117"/>
      <c r="W67" s="117"/>
      <c r="X67" s="117"/>
      <c r="Y67" s="117"/>
      <c r="Z67" s="119"/>
      <c r="AA67" s="127"/>
    </row>
    <row r="68" spans="1:27" ht="31.5" x14ac:dyDescent="0.2">
      <c r="A68" s="122" t="str">
        <f>IF('Por-tema'!I63="X","E",IF('Por-tema'!J63="X","T","P"))</f>
        <v>E</v>
      </c>
      <c r="B68" s="122" t="s">
        <v>131</v>
      </c>
      <c r="C68" s="151" t="s">
        <v>132</v>
      </c>
      <c r="D68" s="125" t="s">
        <v>317</v>
      </c>
      <c r="E68" s="123" t="str">
        <f t="shared" ref="E68:E79" si="3">+IF(D68= "SI",AA68,"")</f>
        <v>Verificación por la CGR en el SIPP. No se requiere documentación en el expediente preparado por la institución.</v>
      </c>
      <c r="F68" s="123"/>
      <c r="G68" s="117"/>
      <c r="H68" s="117"/>
      <c r="I68" s="117"/>
      <c r="J68" s="117"/>
      <c r="K68" s="117"/>
      <c r="L68" s="117"/>
      <c r="M68" s="117"/>
      <c r="N68" s="117"/>
      <c r="O68" s="117"/>
      <c r="P68" s="117"/>
      <c r="Q68" s="117"/>
      <c r="R68" s="117"/>
      <c r="S68" s="117"/>
      <c r="T68" s="117"/>
      <c r="U68" s="117"/>
      <c r="V68" s="117"/>
      <c r="W68" s="117"/>
      <c r="X68" s="117"/>
      <c r="Y68" s="117"/>
      <c r="Z68" s="119"/>
      <c r="AA68" s="117" t="s">
        <v>133</v>
      </c>
    </row>
    <row r="69" spans="1:27" ht="31.5" x14ac:dyDescent="0.2">
      <c r="A69" s="122" t="str">
        <f>IF('Por-tema'!I64="X","E",IF('Por-tema'!J64="X","T","P"))</f>
        <v>P</v>
      </c>
      <c r="B69" s="122" t="s">
        <v>134</v>
      </c>
      <c r="C69" s="151" t="s">
        <v>135</v>
      </c>
      <c r="D69" s="125" t="s">
        <v>317</v>
      </c>
      <c r="E69" s="123" t="str">
        <f t="shared" si="3"/>
        <v>Manual de procedimientos que regule lo indicado en la pregunta, debidamente oficializado por la autoridad institucional competente.</v>
      </c>
      <c r="F69" s="123"/>
      <c r="G69" s="117"/>
      <c r="H69" s="117"/>
      <c r="I69" s="117"/>
      <c r="J69" s="117"/>
      <c r="K69" s="117"/>
      <c r="L69" s="117"/>
      <c r="M69" s="117"/>
      <c r="N69" s="117"/>
      <c r="O69" s="117"/>
      <c r="P69" s="117"/>
      <c r="Q69" s="117"/>
      <c r="R69" s="117"/>
      <c r="S69" s="117"/>
      <c r="T69" s="117"/>
      <c r="U69" s="117"/>
      <c r="V69" s="117"/>
      <c r="W69" s="117"/>
      <c r="X69" s="117"/>
      <c r="Y69" s="117"/>
      <c r="Z69" s="119"/>
      <c r="AA69" s="117" t="s">
        <v>136</v>
      </c>
    </row>
    <row r="70" spans="1:27" ht="31.5" x14ac:dyDescent="0.2">
      <c r="A70" s="122" t="str">
        <f>IF('Por-tema'!I65="X","E",IF('Por-tema'!J65="X","T","P"))</f>
        <v>T</v>
      </c>
      <c r="B70" s="122" t="s">
        <v>137</v>
      </c>
      <c r="C70" s="151" t="s">
        <v>138</v>
      </c>
      <c r="D70" s="125" t="s">
        <v>317</v>
      </c>
      <c r="E70" s="123" t="str">
        <f t="shared" si="3"/>
        <v>Imagen respectiva de la página de Internet de la institución.</v>
      </c>
      <c r="F70" s="123"/>
      <c r="G70" s="117"/>
      <c r="H70" s="117"/>
      <c r="I70" s="117"/>
      <c r="J70" s="117"/>
      <c r="K70" s="117"/>
      <c r="L70" s="117"/>
      <c r="M70" s="117"/>
      <c r="N70" s="117"/>
      <c r="O70" s="117"/>
      <c r="P70" s="117"/>
      <c r="Q70" s="117"/>
      <c r="R70" s="117"/>
      <c r="S70" s="117"/>
      <c r="T70" s="117"/>
      <c r="U70" s="117"/>
      <c r="V70" s="117"/>
      <c r="W70" s="117"/>
      <c r="X70" s="117"/>
      <c r="Y70" s="117"/>
      <c r="Z70" s="119"/>
      <c r="AA70" s="128" t="s">
        <v>139</v>
      </c>
    </row>
    <row r="71" spans="1:27" ht="220.5" x14ac:dyDescent="0.2">
      <c r="A71" s="122" t="str">
        <f>IF('Por-tema'!I66="X","E",IF('Por-tema'!J66="X","T","P"))</f>
        <v>E</v>
      </c>
      <c r="B71" s="122" t="s">
        <v>140</v>
      </c>
      <c r="C71" s="151" t="s">
        <v>335</v>
      </c>
      <c r="D71" s="125" t="s">
        <v>317</v>
      </c>
      <c r="E71" s="123" t="str">
        <f t="shared" si="3"/>
        <v>Informe de evaluación presupuestaria, con indicación de lo requerido por la pregunta.</v>
      </c>
      <c r="F71" s="123"/>
      <c r="G71" s="117"/>
      <c r="H71" s="117"/>
      <c r="I71" s="117"/>
      <c r="J71" s="117"/>
      <c r="K71" s="117"/>
      <c r="L71" s="117"/>
      <c r="M71" s="117"/>
      <c r="N71" s="117"/>
      <c r="O71" s="117"/>
      <c r="P71" s="117"/>
      <c r="Q71" s="117"/>
      <c r="R71" s="117"/>
      <c r="S71" s="117"/>
      <c r="T71" s="117"/>
      <c r="U71" s="117"/>
      <c r="V71" s="117"/>
      <c r="W71" s="117"/>
      <c r="X71" s="117"/>
      <c r="Y71" s="117"/>
      <c r="Z71" s="119"/>
      <c r="AA71" s="117" t="s">
        <v>141</v>
      </c>
    </row>
    <row r="72" spans="1:27" ht="63" x14ac:dyDescent="0.2">
      <c r="A72" s="122" t="str">
        <f>IF('Por-tema'!I67="X","E",IF('Por-tema'!J67="X","T","P"))</f>
        <v>E</v>
      </c>
      <c r="B72" s="122" t="s">
        <v>142</v>
      </c>
      <c r="C72" s="151" t="s">
        <v>336</v>
      </c>
      <c r="D72" s="125" t="s">
        <v>317</v>
      </c>
      <c r="E72" s="123" t="str">
        <f t="shared" si="3"/>
        <v>Evaluación presupuestaria, con indicación de lo requerido.</v>
      </c>
      <c r="F72" s="123"/>
      <c r="G72" s="117"/>
      <c r="H72" s="117"/>
      <c r="I72" s="117"/>
      <c r="J72" s="117"/>
      <c r="K72" s="117"/>
      <c r="L72" s="117"/>
      <c r="M72" s="117"/>
      <c r="N72" s="117"/>
      <c r="O72" s="117"/>
      <c r="P72" s="117"/>
      <c r="Q72" s="117"/>
      <c r="R72" s="117"/>
      <c r="S72" s="117"/>
      <c r="T72" s="117"/>
      <c r="U72" s="117"/>
      <c r="V72" s="117"/>
      <c r="W72" s="117"/>
      <c r="X72" s="117"/>
      <c r="Y72" s="117"/>
      <c r="Z72" s="119"/>
      <c r="AA72" s="117" t="s">
        <v>143</v>
      </c>
    </row>
    <row r="73" spans="1:27" ht="47.25" x14ac:dyDescent="0.2">
      <c r="A73" s="122" t="str">
        <f>IF('Por-tema'!I68="X","E",IF('Por-tema'!J68="X","T","P"))</f>
        <v>E</v>
      </c>
      <c r="B73" s="122" t="s">
        <v>144</v>
      </c>
      <c r="C73" s="151" t="s">
        <v>145</v>
      </c>
      <c r="D73" s="125" t="s">
        <v>317</v>
      </c>
      <c r="E73" s="123" t="str">
        <f t="shared" si="3"/>
        <v>Acuerdo, acta, resolución o minuta con indicación de la fecha de emisión del informe más reciente y de la fecha en que se discutió con el jerarca.</v>
      </c>
      <c r="F73" s="123"/>
      <c r="G73" s="117"/>
      <c r="H73" s="117"/>
      <c r="I73" s="117"/>
      <c r="J73" s="117"/>
      <c r="K73" s="117"/>
      <c r="L73" s="117"/>
      <c r="M73" s="117"/>
      <c r="N73" s="117"/>
      <c r="O73" s="117"/>
      <c r="P73" s="117"/>
      <c r="Q73" s="117"/>
      <c r="R73" s="117"/>
      <c r="S73" s="117"/>
      <c r="T73" s="117"/>
      <c r="U73" s="117"/>
      <c r="V73" s="117"/>
      <c r="W73" s="117"/>
      <c r="X73" s="117"/>
      <c r="Y73" s="117"/>
      <c r="Z73" s="119"/>
      <c r="AA73" s="117" t="s">
        <v>146</v>
      </c>
    </row>
    <row r="74" spans="1:27" ht="31.5" x14ac:dyDescent="0.2">
      <c r="A74" s="122" t="str">
        <f>IF('Por-tema'!I69="X","E",IF('Por-tema'!J69="X","T","P"))</f>
        <v>P</v>
      </c>
      <c r="B74" s="122" t="s">
        <v>147</v>
      </c>
      <c r="C74" s="151" t="s">
        <v>148</v>
      </c>
      <c r="D74" s="125" t="s">
        <v>5</v>
      </c>
      <c r="E74" s="123" t="str">
        <f t="shared" si="3"/>
        <v/>
      </c>
      <c r="F74" s="123"/>
      <c r="G74" s="117"/>
      <c r="H74" s="117"/>
      <c r="I74" s="117"/>
      <c r="J74" s="117"/>
      <c r="K74" s="117"/>
      <c r="L74" s="117"/>
      <c r="M74" s="117"/>
      <c r="N74" s="117"/>
      <c r="O74" s="117"/>
      <c r="P74" s="117"/>
      <c r="Q74" s="117"/>
      <c r="R74" s="117"/>
      <c r="S74" s="117"/>
      <c r="T74" s="117"/>
      <c r="U74" s="117"/>
      <c r="V74" s="117"/>
      <c r="W74" s="117"/>
      <c r="X74" s="117"/>
      <c r="Y74" s="117"/>
      <c r="Z74" s="119"/>
      <c r="AA74" s="117" t="s">
        <v>149</v>
      </c>
    </row>
    <row r="75" spans="1:27" ht="63" x14ac:dyDescent="0.2">
      <c r="A75" s="122" t="str">
        <f>IF('Por-tema'!I70="X","E",IF('Por-tema'!J70="X","T","P"))</f>
        <v>T</v>
      </c>
      <c r="B75" s="122" t="s">
        <v>150</v>
      </c>
      <c r="C75" s="151" t="s">
        <v>151</v>
      </c>
      <c r="D75" s="125" t="s">
        <v>317</v>
      </c>
      <c r="E75" s="123" t="str">
        <f t="shared" si="3"/>
        <v>Imagen respectiva de la página de Internet de la institución.</v>
      </c>
      <c r="F75" s="123"/>
      <c r="G75" s="117"/>
      <c r="H75" s="117"/>
      <c r="I75" s="117"/>
      <c r="J75" s="117"/>
      <c r="K75" s="117"/>
      <c r="L75" s="117"/>
      <c r="M75" s="117"/>
      <c r="N75" s="117"/>
      <c r="O75" s="117"/>
      <c r="P75" s="117"/>
      <c r="Q75" s="117"/>
      <c r="R75" s="117"/>
      <c r="S75" s="117"/>
      <c r="T75" s="117"/>
      <c r="U75" s="117"/>
      <c r="V75" s="117"/>
      <c r="W75" s="117"/>
      <c r="X75" s="117"/>
      <c r="Y75" s="117"/>
      <c r="Z75" s="119"/>
      <c r="AA75" s="117" t="s">
        <v>139</v>
      </c>
    </row>
    <row r="76" spans="1:27" ht="31.5" x14ac:dyDescent="0.2">
      <c r="A76" s="122" t="str">
        <f>IF('Por-tema'!I71="X","E",IF('Por-tema'!J71="X","T","P"))</f>
        <v>P</v>
      </c>
      <c r="B76" s="122" t="s">
        <v>152</v>
      </c>
      <c r="C76" s="151" t="s">
        <v>153</v>
      </c>
      <c r="D76" s="125" t="s">
        <v>317</v>
      </c>
      <c r="E76" s="123" t="str">
        <f t="shared" si="3"/>
        <v>Regulaciones internas sobre visado emitidas por la autoridad competente.</v>
      </c>
      <c r="F76" s="123"/>
      <c r="G76" s="117"/>
      <c r="H76" s="117"/>
      <c r="I76" s="117"/>
      <c r="J76" s="117"/>
      <c r="K76" s="117"/>
      <c r="L76" s="117"/>
      <c r="M76" s="117"/>
      <c r="N76" s="117"/>
      <c r="O76" s="117"/>
      <c r="P76" s="117"/>
      <c r="Q76" s="117"/>
      <c r="R76" s="117"/>
      <c r="S76" s="117"/>
      <c r="T76" s="117"/>
      <c r="U76" s="117"/>
      <c r="V76" s="117"/>
      <c r="W76" s="117"/>
      <c r="X76" s="117"/>
      <c r="Y76" s="117"/>
      <c r="Z76" s="119"/>
      <c r="AA76" s="117" t="s">
        <v>154</v>
      </c>
    </row>
    <row r="77" spans="1:27" ht="31.5" x14ac:dyDescent="0.2">
      <c r="A77" s="122" t="str">
        <f>IF('Por-tema'!I72="X","E",IF('Por-tema'!J72="X","T","P"))</f>
        <v>P</v>
      </c>
      <c r="B77" s="122" t="s">
        <v>155</v>
      </c>
      <c r="C77" s="151" t="s">
        <v>156</v>
      </c>
      <c r="D77" s="125" t="s">
        <v>317</v>
      </c>
      <c r="E77" s="123" t="str">
        <f t="shared" si="3"/>
        <v>Comunicación oficial sobre designación del responsable.</v>
      </c>
      <c r="F77" s="123"/>
      <c r="G77" s="117"/>
      <c r="H77" s="117"/>
      <c r="I77" s="117"/>
      <c r="J77" s="117"/>
      <c r="K77" s="117"/>
      <c r="L77" s="117"/>
      <c r="M77" s="117"/>
      <c r="N77" s="117"/>
      <c r="O77" s="128"/>
      <c r="P77" s="128"/>
      <c r="Q77" s="128"/>
      <c r="R77" s="128"/>
      <c r="S77" s="128"/>
      <c r="T77" s="128"/>
      <c r="U77" s="128"/>
      <c r="V77" s="128"/>
      <c r="W77" s="128"/>
      <c r="X77" s="128"/>
      <c r="Y77" s="117"/>
      <c r="Z77" s="119"/>
      <c r="AA77" s="117" t="s">
        <v>157</v>
      </c>
    </row>
    <row r="78" spans="1:27" ht="47.25" x14ac:dyDescent="0.2">
      <c r="A78" s="122" t="str">
        <f>IF('Por-tema'!I73="X","E",IF('Por-tema'!J73="X","T","P"))</f>
        <v>T</v>
      </c>
      <c r="B78" s="122" t="s">
        <v>158</v>
      </c>
      <c r="C78" s="151" t="s">
        <v>159</v>
      </c>
      <c r="D78" s="125" t="s">
        <v>317</v>
      </c>
      <c r="E78" s="123" t="str">
        <f t="shared" si="3"/>
        <v>Documentación formal de los escenarios definidos y analizados.</v>
      </c>
      <c r="F78" s="123"/>
      <c r="G78" s="117"/>
      <c r="H78" s="117"/>
      <c r="I78" s="117"/>
      <c r="J78" s="117"/>
      <c r="K78" s="117"/>
      <c r="L78" s="117"/>
      <c r="M78" s="117"/>
      <c r="N78" s="117"/>
      <c r="O78" s="128"/>
      <c r="P78" s="128"/>
      <c r="Q78" s="128"/>
      <c r="R78" s="128"/>
      <c r="S78" s="128"/>
      <c r="T78" s="128"/>
      <c r="U78" s="128"/>
      <c r="V78" s="128"/>
      <c r="W78" s="128"/>
      <c r="X78" s="128"/>
      <c r="Y78" s="117"/>
      <c r="Z78" s="119"/>
      <c r="AA78" s="117" t="s">
        <v>160</v>
      </c>
    </row>
    <row r="79" spans="1:27" ht="47.25" x14ac:dyDescent="0.2">
      <c r="A79" s="122" t="str">
        <f>IF('Por-tema'!I74="X","E",IF('Por-tema'!J74="X","T","P"))</f>
        <v>T</v>
      </c>
      <c r="B79" s="122" t="s">
        <v>161</v>
      </c>
      <c r="C79" s="151" t="s">
        <v>162</v>
      </c>
      <c r="D79" s="125" t="s">
        <v>317</v>
      </c>
      <c r="E79" s="123" t="str">
        <f t="shared" si="3"/>
        <v>Documentación formal del análisis de las variables utilizadas, así como la descripción de las fórmulas y su interpretación.</v>
      </c>
      <c r="F79" s="123"/>
      <c r="G79" s="117"/>
      <c r="H79" s="117"/>
      <c r="I79" s="117"/>
      <c r="J79" s="117"/>
      <c r="K79" s="117"/>
      <c r="L79" s="117"/>
      <c r="M79" s="117"/>
      <c r="N79" s="117"/>
      <c r="O79" s="128"/>
      <c r="P79" s="117"/>
      <c r="Q79" s="129"/>
      <c r="R79" s="128"/>
      <c r="S79" s="128"/>
      <c r="T79" s="128"/>
      <c r="U79" s="128"/>
      <c r="V79" s="128"/>
      <c r="W79" s="128"/>
      <c r="X79" s="128"/>
      <c r="Y79" s="117"/>
      <c r="Z79" s="119"/>
      <c r="AA79" s="117" t="s">
        <v>163</v>
      </c>
    </row>
    <row r="80" spans="1:27" x14ac:dyDescent="0.2">
      <c r="A80" s="122"/>
      <c r="B80" s="122"/>
      <c r="C80" s="151"/>
      <c r="D80" s="125"/>
      <c r="E80" s="123"/>
      <c r="F80" s="123"/>
      <c r="G80" s="117"/>
      <c r="H80" s="117"/>
      <c r="I80" s="117"/>
      <c r="J80" s="117"/>
      <c r="K80" s="117"/>
      <c r="L80" s="117"/>
      <c r="M80" s="117"/>
      <c r="N80" s="117"/>
      <c r="O80" s="117"/>
      <c r="P80" s="117"/>
      <c r="Q80" s="117"/>
      <c r="R80" s="117"/>
      <c r="S80" s="117"/>
      <c r="T80" s="117"/>
      <c r="U80" s="117"/>
      <c r="V80" s="117"/>
      <c r="W80" s="117"/>
      <c r="X80" s="117"/>
      <c r="Y80" s="117"/>
      <c r="Z80" s="119"/>
    </row>
    <row r="81" spans="1:28" x14ac:dyDescent="0.2">
      <c r="A81" s="99"/>
      <c r="B81" s="99">
        <v>5</v>
      </c>
      <c r="C81" s="152" t="s">
        <v>164</v>
      </c>
      <c r="D81" s="100"/>
      <c r="E81" s="100"/>
      <c r="F81" s="100"/>
      <c r="G81" s="126"/>
      <c r="H81" s="126"/>
      <c r="I81" s="117"/>
      <c r="J81" s="117"/>
      <c r="K81" s="117"/>
      <c r="L81" s="117"/>
      <c r="M81" s="117"/>
      <c r="N81" s="117"/>
      <c r="O81" s="118"/>
      <c r="P81" s="117"/>
      <c r="Q81" s="117"/>
      <c r="R81" s="117"/>
      <c r="S81" s="117"/>
      <c r="T81" s="117"/>
      <c r="U81" s="117"/>
      <c r="V81" s="117"/>
      <c r="W81" s="117"/>
      <c r="X81" s="117"/>
      <c r="Y81" s="117"/>
      <c r="Z81" s="119"/>
      <c r="AA81" s="127"/>
    </row>
    <row r="82" spans="1:28" ht="47.25" x14ac:dyDescent="0.2">
      <c r="A82" s="122" t="str">
        <f>IF('Por-tema'!I77="X","E",IF('Por-tema'!J77="X","T","P"))</f>
        <v>P</v>
      </c>
      <c r="B82" s="122" t="s">
        <v>165</v>
      </c>
      <c r="C82" s="151" t="s">
        <v>166</v>
      </c>
      <c r="D82" s="125" t="s">
        <v>317</v>
      </c>
      <c r="E82" s="123" t="str">
        <f t="shared" ref="E82:E97" si="4">+IF(D82= "SI",AA82,"")</f>
        <v>Normativa interna sobre la estructura del departamento de TI, debidamente oficializada por la autoridad institucional competente.</v>
      </c>
      <c r="F82" s="123"/>
      <c r="G82" s="117"/>
      <c r="H82" s="117"/>
      <c r="I82" s="117"/>
      <c r="J82" s="117"/>
      <c r="K82" s="117"/>
      <c r="L82" s="117"/>
      <c r="M82" s="117"/>
      <c r="N82" s="117"/>
      <c r="O82" s="117"/>
      <c r="P82" s="117"/>
      <c r="Q82" s="117"/>
      <c r="R82" s="117"/>
      <c r="S82" s="117"/>
      <c r="T82" s="117"/>
      <c r="U82" s="117"/>
      <c r="V82" s="117"/>
      <c r="W82" s="117"/>
      <c r="X82" s="117"/>
      <c r="Y82" s="117"/>
      <c r="Z82" s="119"/>
      <c r="AA82" s="117" t="s">
        <v>167</v>
      </c>
    </row>
    <row r="83" spans="1:28" ht="63" x14ac:dyDescent="0.2">
      <c r="A83" s="122" t="str">
        <f>IF('Por-tema'!I78="X","E",IF('Por-tema'!J78="X","T","P"))</f>
        <v>E</v>
      </c>
      <c r="B83" s="122" t="s">
        <v>168</v>
      </c>
      <c r="C83" s="156" t="s">
        <v>354</v>
      </c>
      <c r="D83" s="125" t="s">
        <v>317</v>
      </c>
      <c r="E83" s="123" t="str">
        <f t="shared" si="4"/>
        <v>Documento sobre designación formal de funcionarios.</v>
      </c>
      <c r="F83" s="123"/>
      <c r="G83" s="117"/>
      <c r="H83" s="117"/>
      <c r="I83" s="117"/>
      <c r="J83" s="117"/>
      <c r="K83" s="117"/>
      <c r="L83" s="117"/>
      <c r="M83" s="117"/>
      <c r="N83" s="117"/>
      <c r="O83" s="117"/>
      <c r="P83" s="117"/>
      <c r="Q83" s="117"/>
      <c r="R83" s="117"/>
      <c r="S83" s="117"/>
      <c r="T83" s="117"/>
      <c r="U83" s="117"/>
      <c r="V83" s="117"/>
      <c r="W83" s="117"/>
      <c r="X83" s="117"/>
      <c r="Y83" s="117"/>
      <c r="Z83" s="119"/>
      <c r="AA83" s="117" t="s">
        <v>169</v>
      </c>
    </row>
    <row r="84" spans="1:28" ht="173.25" x14ac:dyDescent="0.2">
      <c r="A84" s="122" t="str">
        <f>IF('Por-tema'!I79="X","E",IF('Por-tema'!J79="X","T","P"))</f>
        <v>E</v>
      </c>
      <c r="B84" s="122" t="s">
        <v>170</v>
      </c>
      <c r="C84" s="151" t="s">
        <v>337</v>
      </c>
      <c r="D84" s="125" t="s">
        <v>317</v>
      </c>
      <c r="E84" s="123" t="str">
        <f t="shared" si="4"/>
        <v>Plan estratégido de TI con indicación de lo requerido, debidamente oficializado y actualizado.</v>
      </c>
      <c r="F84" s="124"/>
      <c r="G84" s="128"/>
      <c r="H84" s="128"/>
      <c r="I84" s="128"/>
      <c r="J84" s="128"/>
      <c r="K84" s="128"/>
      <c r="L84" s="128"/>
      <c r="M84" s="128"/>
      <c r="N84" s="128"/>
      <c r="O84" s="117"/>
      <c r="P84" s="117"/>
      <c r="Q84" s="117"/>
      <c r="R84" s="117"/>
      <c r="S84" s="117"/>
      <c r="T84" s="117"/>
      <c r="U84" s="117"/>
      <c r="V84" s="117"/>
      <c r="W84" s="117"/>
      <c r="X84" s="117"/>
      <c r="Y84" s="117"/>
      <c r="Z84" s="128"/>
      <c r="AA84" s="117" t="s">
        <v>171</v>
      </c>
    </row>
    <row r="85" spans="1:28" ht="94.5" x14ac:dyDescent="0.2">
      <c r="A85" s="122" t="str">
        <f>IF('Por-tema'!I80="X","E",IF('Por-tema'!J80="X","T","P"))</f>
        <v>E</v>
      </c>
      <c r="B85" s="122" t="s">
        <v>172</v>
      </c>
      <c r="C85" s="151" t="s">
        <v>338</v>
      </c>
      <c r="D85" s="125" t="s">
        <v>5</v>
      </c>
      <c r="E85" s="123" t="str">
        <f t="shared" si="4"/>
        <v/>
      </c>
      <c r="F85" s="124"/>
      <c r="G85" s="128"/>
      <c r="H85" s="128"/>
      <c r="I85" s="128"/>
      <c r="J85" s="128"/>
      <c r="K85" s="128"/>
      <c r="L85" s="128"/>
      <c r="M85" s="128"/>
      <c r="N85" s="128"/>
      <c r="O85" s="117"/>
      <c r="P85" s="117"/>
      <c r="Q85" s="117"/>
      <c r="R85" s="117"/>
      <c r="S85" s="117"/>
      <c r="T85" s="117"/>
      <c r="U85" s="117"/>
      <c r="V85" s="117"/>
      <c r="W85" s="117"/>
      <c r="X85" s="117"/>
      <c r="Y85" s="117"/>
      <c r="Z85" s="128"/>
      <c r="AA85" s="117" t="s">
        <v>173</v>
      </c>
    </row>
    <row r="86" spans="1:28" ht="63" x14ac:dyDescent="0.2">
      <c r="A86" s="122" t="str">
        <f>IF('Por-tema'!I81="X","E",IF('Por-tema'!J81="X","T","P"))</f>
        <v>E</v>
      </c>
      <c r="B86" s="122" t="s">
        <v>174</v>
      </c>
      <c r="C86" s="151" t="s">
        <v>175</v>
      </c>
      <c r="D86" s="125" t="s">
        <v>5</v>
      </c>
      <c r="E86" s="123" t="str">
        <f t="shared" si="4"/>
        <v/>
      </c>
      <c r="F86" s="130"/>
      <c r="G86" s="128"/>
      <c r="H86" s="128"/>
      <c r="I86" s="128"/>
      <c r="J86" s="128"/>
      <c r="K86" s="128"/>
      <c r="L86" s="128"/>
      <c r="M86" s="128"/>
      <c r="N86" s="128"/>
      <c r="O86" s="117"/>
      <c r="P86" s="117"/>
      <c r="Q86" s="117"/>
      <c r="R86" s="117"/>
      <c r="S86" s="117"/>
      <c r="T86" s="117"/>
      <c r="U86" s="117"/>
      <c r="V86" s="117"/>
      <c r="W86" s="117"/>
      <c r="X86" s="117"/>
      <c r="Y86" s="117"/>
      <c r="Z86" s="128"/>
      <c r="AA86" s="117" t="s">
        <v>176</v>
      </c>
    </row>
    <row r="87" spans="1:28" ht="31.5" x14ac:dyDescent="0.2">
      <c r="A87" s="122" t="str">
        <f>IF('Por-tema'!I82="X","E",IF('Por-tema'!J82="X","T","P"))</f>
        <v>E</v>
      </c>
      <c r="B87" s="122" t="s">
        <v>177</v>
      </c>
      <c r="C87" s="151" t="s">
        <v>178</v>
      </c>
      <c r="D87" s="125" t="s">
        <v>5</v>
      </c>
      <c r="E87" s="123" t="str">
        <f t="shared" si="4"/>
        <v/>
      </c>
      <c r="F87" s="124"/>
      <c r="G87" s="128"/>
      <c r="H87" s="128"/>
      <c r="I87" s="128"/>
      <c r="J87" s="128"/>
      <c r="K87" s="128"/>
      <c r="L87" s="128"/>
      <c r="M87" s="128"/>
      <c r="N87" s="128"/>
      <c r="O87" s="117"/>
      <c r="P87" s="117"/>
      <c r="Q87" s="117"/>
      <c r="R87" s="117"/>
      <c r="S87" s="117"/>
      <c r="T87" s="117"/>
      <c r="U87" s="117"/>
      <c r="V87" s="117"/>
      <c r="W87" s="117"/>
      <c r="X87" s="117"/>
      <c r="Y87" s="117"/>
      <c r="Z87" s="128"/>
      <c r="AA87" s="117" t="s">
        <v>179</v>
      </c>
    </row>
    <row r="88" spans="1:28" ht="31.5" x14ac:dyDescent="0.2">
      <c r="A88" s="122" t="str">
        <f>IF('Por-tema'!I83="X","E",IF('Por-tema'!J83="X","T","P"))</f>
        <v>T</v>
      </c>
      <c r="B88" s="122" t="s">
        <v>180</v>
      </c>
      <c r="C88" s="151" t="s">
        <v>181</v>
      </c>
      <c r="D88" s="125" t="s">
        <v>5</v>
      </c>
      <c r="E88" s="123" t="str">
        <f t="shared" si="4"/>
        <v/>
      </c>
      <c r="F88" s="131"/>
      <c r="G88" s="128"/>
      <c r="H88" s="128"/>
      <c r="I88" s="128"/>
      <c r="J88" s="128"/>
      <c r="K88" s="128"/>
      <c r="L88" s="128"/>
      <c r="M88" s="128"/>
      <c r="N88" s="128"/>
      <c r="O88" s="117"/>
      <c r="P88" s="117"/>
      <c r="Q88" s="117"/>
      <c r="R88" s="117"/>
      <c r="S88" s="117"/>
      <c r="T88" s="117"/>
      <c r="U88" s="117"/>
      <c r="V88" s="117"/>
      <c r="W88" s="117"/>
      <c r="X88" s="117"/>
      <c r="Y88" s="117"/>
      <c r="Z88" s="128"/>
      <c r="AA88" s="117" t="s">
        <v>182</v>
      </c>
    </row>
    <row r="89" spans="1:28" ht="31.5" x14ac:dyDescent="0.25">
      <c r="A89" s="122" t="str">
        <f>IF('Por-tema'!I84="X","E",IF('Por-tema'!J84="X","T","P"))</f>
        <v>T</v>
      </c>
      <c r="B89" s="122" t="s">
        <v>183</v>
      </c>
      <c r="C89" s="151" t="s">
        <v>184</v>
      </c>
      <c r="D89" s="125" t="s">
        <v>5</v>
      </c>
      <c r="E89" s="123" t="str">
        <f t="shared" si="4"/>
        <v/>
      </c>
      <c r="F89" s="130"/>
      <c r="G89" s="128"/>
      <c r="H89" s="128"/>
      <c r="I89" s="128"/>
      <c r="J89" s="128"/>
      <c r="K89" s="128"/>
      <c r="L89" s="128"/>
      <c r="M89" s="128"/>
      <c r="N89" s="128"/>
      <c r="O89" s="117"/>
      <c r="P89" s="117"/>
      <c r="Q89" s="117"/>
      <c r="R89" s="117"/>
      <c r="S89" s="117"/>
      <c r="T89" s="117"/>
      <c r="U89" s="117"/>
      <c r="V89" s="117"/>
      <c r="W89" s="117"/>
      <c r="X89" s="117"/>
      <c r="Y89" s="128"/>
      <c r="Z89" s="128"/>
      <c r="AA89" s="117" t="s">
        <v>185</v>
      </c>
      <c r="AB89" s="132"/>
    </row>
    <row r="90" spans="1:28" ht="141.75" x14ac:dyDescent="0.25">
      <c r="A90" s="122" t="str">
        <f>IF('Por-tema'!I85="X","E",IF('Por-tema'!J85="X","T","P"))</f>
        <v>T</v>
      </c>
      <c r="B90" s="122" t="s">
        <v>186</v>
      </c>
      <c r="C90" s="151" t="s">
        <v>339</v>
      </c>
      <c r="D90" s="125" t="s">
        <v>317</v>
      </c>
      <c r="E90" s="123" t="str">
        <f t="shared" si="4"/>
        <v>Directrices o políticas relativas a los temas contemplados en la pregunta, oficializadas por la autoridad institucional competente.</v>
      </c>
      <c r="F90" s="124"/>
      <c r="G90" s="128"/>
      <c r="H90" s="128"/>
      <c r="I90" s="128"/>
      <c r="J90" s="128"/>
      <c r="K90" s="128"/>
      <c r="L90" s="128"/>
      <c r="M90" s="128"/>
      <c r="N90" s="128"/>
      <c r="O90" s="117"/>
      <c r="P90" s="117"/>
      <c r="Q90" s="117"/>
      <c r="R90" s="117"/>
      <c r="S90" s="117"/>
      <c r="T90" s="117"/>
      <c r="U90" s="117"/>
      <c r="V90" s="117"/>
      <c r="W90" s="117"/>
      <c r="X90" s="117"/>
      <c r="Y90" s="128"/>
      <c r="Z90" s="128"/>
      <c r="AA90" s="117" t="s">
        <v>187</v>
      </c>
      <c r="AB90" s="113"/>
    </row>
    <row r="91" spans="1:28" ht="173.25" x14ac:dyDescent="0.2">
      <c r="A91" s="122" t="str">
        <f>IF('Por-tema'!I86="X","E",IF('Por-tema'!J86="X","T","P"))</f>
        <v>P</v>
      </c>
      <c r="B91" s="122" t="s">
        <v>188</v>
      </c>
      <c r="C91" s="151" t="s">
        <v>340</v>
      </c>
      <c r="D91" s="125" t="s">
        <v>5</v>
      </c>
      <c r="E91" s="123" t="str">
        <f t="shared" si="4"/>
        <v/>
      </c>
      <c r="F91" s="124"/>
      <c r="G91" s="128"/>
      <c r="H91" s="128"/>
      <c r="I91" s="128"/>
      <c r="J91" s="128"/>
      <c r="K91" s="128"/>
      <c r="L91" s="128"/>
      <c r="M91" s="128"/>
      <c r="N91" s="128"/>
      <c r="O91" s="117"/>
      <c r="P91" s="117"/>
      <c r="Q91" s="117"/>
      <c r="R91" s="117"/>
      <c r="S91" s="117"/>
      <c r="T91" s="117"/>
      <c r="U91" s="117"/>
      <c r="V91" s="117"/>
      <c r="W91" s="117"/>
      <c r="X91" s="117"/>
      <c r="Y91" s="128"/>
      <c r="Z91" s="128"/>
      <c r="AA91" s="117" t="s">
        <v>189</v>
      </c>
    </row>
    <row r="92" spans="1:28" ht="31.5" x14ac:dyDescent="0.2">
      <c r="A92" s="122" t="str">
        <f>IF('Por-tema'!I87="X","E",IF('Por-tema'!J87="X","T","P"))</f>
        <v>P</v>
      </c>
      <c r="B92" s="122" t="s">
        <v>190</v>
      </c>
      <c r="C92" s="151" t="s">
        <v>191</v>
      </c>
      <c r="D92" s="125" t="s">
        <v>5</v>
      </c>
      <c r="E92" s="123" t="str">
        <f t="shared" si="4"/>
        <v/>
      </c>
      <c r="F92" s="124"/>
      <c r="G92" s="128"/>
      <c r="H92" s="128"/>
      <c r="I92" s="128"/>
      <c r="J92" s="128"/>
      <c r="K92" s="128"/>
      <c r="L92" s="128"/>
      <c r="M92" s="128"/>
      <c r="N92" s="128"/>
      <c r="O92" s="117"/>
      <c r="P92" s="117"/>
      <c r="Q92" s="117"/>
      <c r="R92" s="117"/>
      <c r="S92" s="117"/>
      <c r="T92" s="117"/>
      <c r="U92" s="117"/>
      <c r="V92" s="117"/>
      <c r="W92" s="117"/>
      <c r="X92" s="117"/>
      <c r="Y92" s="128"/>
      <c r="Z92" s="128"/>
      <c r="AA92" s="117" t="s">
        <v>192</v>
      </c>
    </row>
    <row r="93" spans="1:28" ht="47.25" x14ac:dyDescent="0.2">
      <c r="A93" s="122" t="str">
        <f>IF('Por-tema'!I88="X","E",IF('Por-tema'!J88="X","T","P"))</f>
        <v>P</v>
      </c>
      <c r="B93" s="122" t="s">
        <v>193</v>
      </c>
      <c r="C93" s="151" t="s">
        <v>194</v>
      </c>
      <c r="D93" s="125" t="s">
        <v>317</v>
      </c>
      <c r="E93" s="123" t="str">
        <f t="shared" si="4"/>
        <v>Procedimientos oficializados y bitácora de accesos.</v>
      </c>
      <c r="F93" s="124"/>
      <c r="G93" s="128"/>
      <c r="H93" s="128"/>
      <c r="I93" s="117"/>
      <c r="J93" s="117"/>
      <c r="K93" s="117"/>
      <c r="L93" s="117"/>
      <c r="M93" s="117"/>
      <c r="N93" s="117"/>
      <c r="O93" s="117"/>
      <c r="P93" s="117"/>
      <c r="Q93" s="117"/>
      <c r="R93" s="117"/>
      <c r="S93" s="117"/>
      <c r="T93" s="117"/>
      <c r="U93" s="117"/>
      <c r="V93" s="117"/>
      <c r="W93" s="117"/>
      <c r="X93" s="117"/>
      <c r="Y93" s="128"/>
      <c r="Z93" s="119"/>
      <c r="AA93" s="128" t="s">
        <v>195</v>
      </c>
    </row>
    <row r="94" spans="1:28" ht="47.25" x14ac:dyDescent="0.2">
      <c r="A94" s="122" t="str">
        <f>IF('Por-tema'!I89="X","E",IF('Por-tema'!J89="X","T","P"))</f>
        <v>E</v>
      </c>
      <c r="B94" s="122" t="s">
        <v>196</v>
      </c>
      <c r="C94" s="151" t="s">
        <v>197</v>
      </c>
      <c r="D94" s="125" t="s">
        <v>317</v>
      </c>
      <c r="E94" s="123" t="str">
        <f t="shared" si="4"/>
        <v>Documentación de las medidas aplicadas.</v>
      </c>
      <c r="F94" s="124"/>
      <c r="G94" s="128"/>
      <c r="H94" s="128"/>
      <c r="I94" s="117"/>
      <c r="J94" s="117"/>
      <c r="K94" s="117"/>
      <c r="L94" s="117"/>
      <c r="M94" s="117"/>
      <c r="N94" s="117"/>
      <c r="O94" s="117"/>
      <c r="P94" s="117"/>
      <c r="Q94" s="117"/>
      <c r="R94" s="117"/>
      <c r="S94" s="117"/>
      <c r="T94" s="117"/>
      <c r="U94" s="117"/>
      <c r="V94" s="117"/>
      <c r="W94" s="117"/>
      <c r="X94" s="117"/>
      <c r="Y94" s="128"/>
      <c r="Z94" s="119"/>
      <c r="AA94" s="128" t="s">
        <v>198</v>
      </c>
    </row>
    <row r="95" spans="1:28" ht="63" x14ac:dyDescent="0.2">
      <c r="A95" s="122" t="str">
        <f>IF('Por-tema'!I90="X","E",IF('Por-tema'!J90="X","T","P"))</f>
        <v>P</v>
      </c>
      <c r="B95" s="122" t="s">
        <v>199</v>
      </c>
      <c r="C95" s="151" t="s">
        <v>200</v>
      </c>
      <c r="D95" s="125" t="s">
        <v>5</v>
      </c>
      <c r="E95" s="123" t="str">
        <f t="shared" si="4"/>
        <v/>
      </c>
      <c r="F95" s="124"/>
      <c r="G95" s="128"/>
      <c r="H95" s="128"/>
      <c r="I95" s="117"/>
      <c r="J95" s="117"/>
      <c r="K95" s="117"/>
      <c r="L95" s="117"/>
      <c r="M95" s="117"/>
      <c r="N95" s="117"/>
      <c r="O95" s="117"/>
      <c r="P95" s="117"/>
      <c r="Q95" s="117"/>
      <c r="R95" s="117"/>
      <c r="S95" s="117"/>
      <c r="T95" s="117"/>
      <c r="U95" s="117"/>
      <c r="V95" s="117"/>
      <c r="W95" s="117"/>
      <c r="X95" s="117"/>
      <c r="Y95" s="117"/>
      <c r="Z95" s="119"/>
      <c r="AA95" s="117" t="s">
        <v>201</v>
      </c>
    </row>
    <row r="96" spans="1:28" ht="31.5" x14ac:dyDescent="0.2">
      <c r="A96" s="122" t="str">
        <f>IF('Por-tema'!I91="X","E",IF('Por-tema'!J91="X","T","P"))</f>
        <v>E</v>
      </c>
      <c r="B96" s="122" t="s">
        <v>202</v>
      </c>
      <c r="C96" s="151" t="s">
        <v>203</v>
      </c>
      <c r="D96" s="125" t="s">
        <v>317</v>
      </c>
      <c r="E96" s="123" t="str">
        <f t="shared" si="4"/>
        <v>Documento en el que se formaliza el plan de continuidad de servicios.</v>
      </c>
      <c r="F96" s="123"/>
      <c r="G96" s="117"/>
      <c r="H96" s="117"/>
      <c r="I96" s="117"/>
      <c r="J96" s="117"/>
      <c r="K96" s="117"/>
      <c r="L96" s="117"/>
      <c r="M96" s="117"/>
      <c r="N96" s="117"/>
      <c r="O96" s="117"/>
      <c r="P96" s="117"/>
      <c r="Q96" s="117"/>
      <c r="R96" s="117"/>
      <c r="S96" s="117"/>
      <c r="T96" s="117"/>
      <c r="U96" s="117"/>
      <c r="V96" s="117"/>
      <c r="W96" s="117"/>
      <c r="X96" s="117"/>
      <c r="Y96" s="117"/>
      <c r="Z96" s="119"/>
      <c r="AA96" s="117" t="s">
        <v>204</v>
      </c>
    </row>
    <row r="97" spans="1:28" ht="31.5" x14ac:dyDescent="0.2">
      <c r="A97" s="122" t="str">
        <f>IF('Por-tema'!I92="X","E",IF('Por-tema'!J92="X","T","P"))</f>
        <v>T</v>
      </c>
      <c r="B97" s="122" t="s">
        <v>205</v>
      </c>
      <c r="C97" s="151" t="s">
        <v>206</v>
      </c>
      <c r="D97" s="125" t="s">
        <v>5</v>
      </c>
      <c r="E97" s="123" t="str">
        <f t="shared" si="4"/>
        <v/>
      </c>
      <c r="F97" s="124"/>
      <c r="G97" s="117"/>
      <c r="H97" s="117"/>
      <c r="I97" s="117"/>
      <c r="J97" s="117"/>
      <c r="K97" s="117"/>
      <c r="L97" s="117"/>
      <c r="M97" s="117"/>
      <c r="N97" s="117"/>
      <c r="O97" s="117"/>
      <c r="P97" s="117"/>
      <c r="Q97" s="117"/>
      <c r="R97" s="117"/>
      <c r="S97" s="117"/>
      <c r="T97" s="117"/>
      <c r="U97" s="117"/>
      <c r="V97" s="117"/>
      <c r="W97" s="117"/>
      <c r="X97" s="117"/>
      <c r="Y97" s="117"/>
      <c r="Z97" s="119"/>
      <c r="AA97" s="117" t="s">
        <v>207</v>
      </c>
      <c r="AB97" s="128"/>
    </row>
    <row r="98" spans="1:28" x14ac:dyDescent="0.2">
      <c r="A98" s="122"/>
      <c r="B98" s="122"/>
      <c r="C98" s="151"/>
      <c r="D98" s="125"/>
      <c r="E98" s="123"/>
      <c r="F98" s="123"/>
      <c r="G98" s="117"/>
      <c r="H98" s="117"/>
      <c r="I98" s="117"/>
      <c r="J98" s="117"/>
      <c r="K98" s="117"/>
      <c r="L98" s="117"/>
      <c r="M98" s="117"/>
      <c r="N98" s="117"/>
      <c r="O98" s="117"/>
      <c r="P98" s="117"/>
      <c r="Q98" s="117"/>
      <c r="R98" s="117"/>
      <c r="S98" s="117"/>
      <c r="T98" s="117"/>
      <c r="U98" s="117"/>
      <c r="V98" s="117"/>
      <c r="W98" s="117"/>
      <c r="X98" s="117"/>
      <c r="Y98" s="117"/>
      <c r="Z98" s="119"/>
      <c r="AB98" s="128"/>
    </row>
    <row r="99" spans="1:28" x14ac:dyDescent="0.2">
      <c r="A99" s="99"/>
      <c r="B99" s="99">
        <v>6</v>
      </c>
      <c r="C99" s="152" t="s">
        <v>208</v>
      </c>
      <c r="D99" s="100"/>
      <c r="E99" s="100"/>
      <c r="F99" s="100"/>
      <c r="G99" s="126"/>
      <c r="H99" s="126"/>
      <c r="I99" s="117"/>
      <c r="J99" s="117"/>
      <c r="K99" s="117"/>
      <c r="L99" s="117"/>
      <c r="M99" s="117"/>
      <c r="N99" s="117"/>
      <c r="O99" s="118"/>
      <c r="P99" s="117"/>
      <c r="Q99" s="117"/>
      <c r="R99" s="117"/>
      <c r="S99" s="117"/>
      <c r="T99" s="117"/>
      <c r="U99" s="117"/>
      <c r="V99" s="117"/>
      <c r="W99" s="117"/>
      <c r="X99" s="117"/>
      <c r="Y99" s="117"/>
      <c r="Z99" s="119"/>
      <c r="AA99" s="127"/>
    </row>
    <row r="100" spans="1:28" ht="126" x14ac:dyDescent="0.2">
      <c r="A100" s="122" t="str">
        <f>IF('Por-tema'!I95="X","E",IF('Por-tema'!J95="X","T","P"))</f>
        <v>P</v>
      </c>
      <c r="B100" s="122" t="s">
        <v>209</v>
      </c>
      <c r="C100" s="151" t="s">
        <v>341</v>
      </c>
      <c r="D100" s="125" t="s">
        <v>5</v>
      </c>
      <c r="E100" s="123" t="str">
        <f t="shared" ref="E100:E112" si="5">+IF(D100= "SI",AA100,"")</f>
        <v/>
      </c>
      <c r="F100" s="123"/>
      <c r="G100" s="117"/>
      <c r="H100" s="117"/>
      <c r="I100" s="117"/>
      <c r="J100" s="117"/>
      <c r="K100" s="117"/>
      <c r="L100" s="117"/>
      <c r="M100" s="117"/>
      <c r="N100" s="117"/>
      <c r="O100" s="117"/>
      <c r="P100" s="117"/>
      <c r="Q100" s="117"/>
      <c r="R100" s="117"/>
      <c r="S100" s="117"/>
      <c r="T100" s="117"/>
      <c r="U100" s="117"/>
      <c r="V100" s="117"/>
      <c r="W100" s="117"/>
      <c r="X100" s="117"/>
      <c r="Y100" s="117"/>
      <c r="Z100" s="119"/>
      <c r="AA100" s="117" t="s">
        <v>210</v>
      </c>
    </row>
    <row r="101" spans="1:28" ht="47.25" x14ac:dyDescent="0.2">
      <c r="A101" s="122" t="str">
        <f>IF('Por-tema'!I96="X","E",IF('Por-tema'!J96="X","T","P"))</f>
        <v>P</v>
      </c>
      <c r="B101" s="122" t="s">
        <v>211</v>
      </c>
      <c r="C101" s="151" t="s">
        <v>212</v>
      </c>
      <c r="D101" s="125" t="s">
        <v>317</v>
      </c>
      <c r="E101" s="123" t="str">
        <f t="shared" si="5"/>
        <v>Imagen respectiva de la página de Internet de la institución.</v>
      </c>
      <c r="F101" s="123"/>
      <c r="G101" s="117"/>
      <c r="H101" s="117"/>
      <c r="I101" s="117"/>
      <c r="J101" s="117"/>
      <c r="K101" s="117"/>
      <c r="L101" s="117"/>
      <c r="M101" s="117"/>
      <c r="N101" s="117"/>
      <c r="O101" s="117"/>
      <c r="P101" s="117"/>
      <c r="Q101" s="117"/>
      <c r="R101" s="117"/>
      <c r="S101" s="117"/>
      <c r="T101" s="117"/>
      <c r="U101" s="117"/>
      <c r="V101" s="117"/>
      <c r="W101" s="117"/>
      <c r="X101" s="117"/>
      <c r="Y101" s="117"/>
      <c r="Z101" s="119"/>
      <c r="AA101" s="117" t="s">
        <v>139</v>
      </c>
    </row>
    <row r="102" spans="1:28" ht="47.25" x14ac:dyDescent="0.2">
      <c r="A102" s="122" t="str">
        <f>IF('Por-tema'!I97="X","E",IF('Por-tema'!J97="X","T","P"))</f>
        <v>P</v>
      </c>
      <c r="B102" s="122" t="s">
        <v>213</v>
      </c>
      <c r="C102" s="151" t="s">
        <v>214</v>
      </c>
      <c r="D102" s="125" t="s">
        <v>317</v>
      </c>
      <c r="E102" s="123" t="str">
        <f t="shared" si="5"/>
        <v>Normativa interna para el uso de firma digital y su aplicación en gestiones de los usuarios.</v>
      </c>
      <c r="F102" s="123"/>
      <c r="G102" s="117"/>
      <c r="H102" s="117"/>
      <c r="I102" s="117"/>
      <c r="J102" s="117"/>
      <c r="K102" s="117"/>
      <c r="L102" s="117"/>
      <c r="M102" s="117"/>
      <c r="N102" s="117"/>
      <c r="O102" s="117"/>
      <c r="P102" s="117"/>
      <c r="Q102" s="117"/>
      <c r="R102" s="117"/>
      <c r="S102" s="117"/>
      <c r="T102" s="117"/>
      <c r="U102" s="117"/>
      <c r="V102" s="117"/>
      <c r="W102" s="117"/>
      <c r="X102" s="117"/>
      <c r="Y102" s="117"/>
      <c r="Z102" s="119"/>
      <c r="AA102" s="117" t="s">
        <v>215</v>
      </c>
    </row>
    <row r="103" spans="1:28" ht="31.5" x14ac:dyDescent="0.2">
      <c r="A103" s="122" t="str">
        <f>IF('Por-tema'!I98="X","E",IF('Por-tema'!J98="X","T","P"))</f>
        <v>P</v>
      </c>
      <c r="B103" s="122" t="s">
        <v>216</v>
      </c>
      <c r="C103" s="151" t="s">
        <v>217</v>
      </c>
      <c r="D103" s="125" t="s">
        <v>5</v>
      </c>
      <c r="E103" s="123" t="str">
        <f t="shared" si="5"/>
        <v/>
      </c>
      <c r="F103" s="123"/>
      <c r="G103" s="117"/>
      <c r="H103" s="117"/>
      <c r="I103" s="117"/>
      <c r="J103" s="117"/>
      <c r="K103" s="117"/>
      <c r="L103" s="117"/>
      <c r="M103" s="117"/>
      <c r="N103" s="117"/>
      <c r="O103" s="117"/>
      <c r="P103" s="117"/>
      <c r="Q103" s="117"/>
      <c r="R103" s="117"/>
      <c r="S103" s="117"/>
      <c r="T103" s="117"/>
      <c r="U103" s="117"/>
      <c r="V103" s="117"/>
      <c r="W103" s="117"/>
      <c r="X103" s="117"/>
      <c r="Y103" s="117"/>
      <c r="Z103" s="119"/>
      <c r="AA103" s="117" t="s">
        <v>218</v>
      </c>
    </row>
    <row r="104" spans="1:28" ht="78.75" x14ac:dyDescent="0.2">
      <c r="A104" s="122" t="str">
        <f>IF('Por-tema'!I99="X","E",IF('Por-tema'!J99="X","T","P"))</f>
        <v>P</v>
      </c>
      <c r="B104" s="122" t="s">
        <v>219</v>
      </c>
      <c r="C104" s="151" t="s">
        <v>342</v>
      </c>
      <c r="D104" s="125" t="s">
        <v>317</v>
      </c>
      <c r="E104" s="123" t="str">
        <f t="shared" si="5"/>
        <v>Documentación sobre la instalación de buzones o similares, y reporte de atención de comentarios y sugerencias.</v>
      </c>
      <c r="F104" s="123"/>
      <c r="G104" s="117"/>
      <c r="H104" s="117"/>
      <c r="I104" s="117"/>
      <c r="J104" s="117"/>
      <c r="K104" s="117"/>
      <c r="L104" s="117"/>
      <c r="M104" s="117"/>
      <c r="N104" s="117"/>
      <c r="O104" s="117"/>
      <c r="P104" s="117"/>
      <c r="Q104" s="117"/>
      <c r="R104" s="117"/>
      <c r="S104" s="117"/>
      <c r="T104" s="117"/>
      <c r="U104" s="117"/>
      <c r="V104" s="117"/>
      <c r="W104" s="117"/>
      <c r="X104" s="117"/>
      <c r="Y104" s="117"/>
      <c r="Z104" s="119"/>
      <c r="AA104" s="117" t="s">
        <v>220</v>
      </c>
    </row>
    <row r="105" spans="1:28" ht="141.75" x14ac:dyDescent="0.2">
      <c r="A105" s="122" t="str">
        <f>IF('Por-tema'!I100="X","E",IF('Por-tema'!J100="X","T","P"))</f>
        <v>E</v>
      </c>
      <c r="B105" s="122" t="s">
        <v>221</v>
      </c>
      <c r="C105" s="151" t="s">
        <v>343</v>
      </c>
      <c r="D105" s="125" t="s">
        <v>317</v>
      </c>
      <c r="E105" s="123" t="str">
        <f t="shared" si="5"/>
        <v>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v>
      </c>
      <c r="F105" s="123"/>
      <c r="G105" s="117"/>
      <c r="H105" s="117"/>
      <c r="I105" s="117"/>
      <c r="J105" s="117"/>
      <c r="K105" s="117"/>
      <c r="L105" s="117"/>
      <c r="M105" s="117"/>
      <c r="N105" s="117"/>
      <c r="O105" s="117"/>
      <c r="P105" s="117"/>
      <c r="Q105" s="117"/>
      <c r="R105" s="117"/>
      <c r="S105" s="117"/>
      <c r="T105" s="117"/>
      <c r="U105" s="117"/>
      <c r="V105" s="117"/>
      <c r="W105" s="117"/>
      <c r="X105" s="117"/>
      <c r="Y105" s="117"/>
      <c r="Z105" s="119"/>
      <c r="AA105" s="117" t="s">
        <v>222</v>
      </c>
    </row>
    <row r="106" spans="1:28" ht="63" x14ac:dyDescent="0.2">
      <c r="A106" s="122" t="str">
        <f>IF('Por-tema'!I101="X","E",IF('Por-tema'!J101="X","T","P"))</f>
        <v>E</v>
      </c>
      <c r="B106" s="122" t="s">
        <v>223</v>
      </c>
      <c r="C106" s="151" t="s">
        <v>344</v>
      </c>
      <c r="D106" s="125" t="s">
        <v>5</v>
      </c>
      <c r="E106" s="123" t="str">
        <f t="shared" si="5"/>
        <v/>
      </c>
      <c r="F106" s="123"/>
      <c r="G106" s="117"/>
      <c r="H106" s="117"/>
      <c r="I106" s="117"/>
      <c r="J106" s="117"/>
      <c r="K106" s="117"/>
      <c r="L106" s="117"/>
      <c r="M106" s="117"/>
      <c r="N106" s="117"/>
      <c r="O106" s="117"/>
      <c r="P106" s="117"/>
      <c r="Q106" s="117"/>
      <c r="R106" s="117"/>
      <c r="S106" s="117"/>
      <c r="T106" s="117"/>
      <c r="U106" s="117"/>
      <c r="V106" s="117"/>
      <c r="W106" s="117"/>
      <c r="X106" s="117"/>
      <c r="Y106" s="117"/>
      <c r="Z106" s="119"/>
      <c r="AA106" s="117" t="s">
        <v>224</v>
      </c>
    </row>
    <row r="107" spans="1:28" ht="47.25" x14ac:dyDescent="0.2">
      <c r="A107" s="122" t="str">
        <f>IF('Por-tema'!I102="X","E",IF('Por-tema'!J102="X","T","P"))</f>
        <v>E</v>
      </c>
      <c r="B107" s="122" t="s">
        <v>225</v>
      </c>
      <c r="C107" s="151" t="s">
        <v>226</v>
      </c>
      <c r="D107" s="125" t="s">
        <v>5</v>
      </c>
      <c r="E107" s="123" t="str">
        <f t="shared" si="5"/>
        <v/>
      </c>
      <c r="F107" s="123"/>
      <c r="G107" s="117"/>
      <c r="H107" s="117"/>
      <c r="I107" s="117"/>
      <c r="J107" s="117"/>
      <c r="K107" s="117"/>
      <c r="L107" s="117"/>
      <c r="M107" s="117"/>
      <c r="N107" s="117"/>
      <c r="O107" s="117"/>
      <c r="P107" s="117"/>
      <c r="Q107" s="117"/>
      <c r="R107" s="117"/>
      <c r="S107" s="117"/>
      <c r="T107" s="117"/>
      <c r="U107" s="117"/>
      <c r="V107" s="117"/>
      <c r="W107" s="117"/>
      <c r="X107" s="117"/>
      <c r="Y107" s="117"/>
      <c r="Z107" s="119"/>
      <c r="AA107" s="117" t="s">
        <v>227</v>
      </c>
    </row>
    <row r="108" spans="1:28" ht="141.75" x14ac:dyDescent="0.2">
      <c r="A108" s="122" t="str">
        <f>IF('Por-tema'!I103="X","E",IF('Por-tema'!J103="X","T","P"))</f>
        <v>E</v>
      </c>
      <c r="B108" s="122" t="s">
        <v>228</v>
      </c>
      <c r="C108" s="151" t="s">
        <v>345</v>
      </c>
      <c r="D108" s="125" t="s">
        <v>317</v>
      </c>
      <c r="E108" s="123" t="str">
        <f t="shared" si="5"/>
        <v>Política oficializada por la autoridad institucional pertinente, y documentación probatoria de la divulgación efectuada.</v>
      </c>
      <c r="F108" s="123"/>
      <c r="G108" s="117"/>
      <c r="H108" s="117"/>
      <c r="I108" s="117"/>
      <c r="J108" s="117"/>
      <c r="K108" s="117"/>
      <c r="L108" s="117"/>
      <c r="M108" s="117"/>
      <c r="N108" s="117"/>
      <c r="O108" s="117"/>
      <c r="P108" s="117"/>
      <c r="Q108" s="117"/>
      <c r="R108" s="117"/>
      <c r="S108" s="117"/>
      <c r="T108" s="117"/>
      <c r="U108" s="117"/>
      <c r="V108" s="117"/>
      <c r="W108" s="117"/>
      <c r="X108" s="117"/>
      <c r="Y108" s="117"/>
      <c r="Z108" s="119"/>
      <c r="AA108" s="117" t="s">
        <v>229</v>
      </c>
    </row>
    <row r="109" spans="1:28" ht="110.25" x14ac:dyDescent="0.2">
      <c r="A109" s="122" t="str">
        <f>IF('Por-tema'!I104="X","E",IF('Por-tema'!J104="X","T","P"))</f>
        <v>T</v>
      </c>
      <c r="B109" s="122" t="s">
        <v>230</v>
      </c>
      <c r="C109" s="151" t="s">
        <v>346</v>
      </c>
      <c r="D109" s="125" t="s">
        <v>317</v>
      </c>
      <c r="E109" s="123" t="str">
        <f t="shared" si="5"/>
        <v>Criterios de admisibilidad de denuncias oficializados por la autoridad institucional pertinente, y documentación probatoria de la divulgación efectuada.</v>
      </c>
      <c r="F109" s="123"/>
      <c r="G109" s="117"/>
      <c r="H109" s="117"/>
      <c r="I109" s="117"/>
      <c r="J109" s="117"/>
      <c r="K109" s="117"/>
      <c r="L109" s="117"/>
      <c r="M109" s="117"/>
      <c r="N109" s="117"/>
      <c r="O109" s="117"/>
      <c r="P109" s="117"/>
      <c r="Q109" s="117"/>
      <c r="R109" s="117"/>
      <c r="S109" s="117"/>
      <c r="T109" s="117"/>
      <c r="U109" s="117"/>
      <c r="V109" s="117"/>
      <c r="W109" s="117"/>
      <c r="X109" s="117"/>
      <c r="Y109" s="117"/>
      <c r="Z109" s="119"/>
      <c r="AA109" s="117" t="s">
        <v>231</v>
      </c>
    </row>
    <row r="110" spans="1:28" ht="157.5" x14ac:dyDescent="0.2">
      <c r="A110" s="122" t="str">
        <f>IF('Por-tema'!I105="X","E",IF('Por-tema'!J105="X","T","P"))</f>
        <v>E</v>
      </c>
      <c r="B110" s="122" t="s">
        <v>232</v>
      </c>
      <c r="C110" s="151" t="s">
        <v>347</v>
      </c>
      <c r="D110" s="125" t="s">
        <v>317</v>
      </c>
      <c r="E110" s="123" t="str">
        <f t="shared" si="5"/>
        <v>Regulaciones sobre tratamiento de denuncias debidamente oficializadas por la autoridad institucional pertinente, que contemplen lo señalado por la pregunta.</v>
      </c>
      <c r="F110" s="123"/>
      <c r="G110" s="117"/>
      <c r="H110" s="117"/>
      <c r="I110" s="117"/>
      <c r="J110" s="117"/>
      <c r="K110" s="117"/>
      <c r="L110" s="117"/>
      <c r="M110" s="117"/>
      <c r="N110" s="117"/>
      <c r="O110" s="117"/>
      <c r="P110" s="117"/>
      <c r="Q110" s="117"/>
      <c r="R110" s="117"/>
      <c r="S110" s="117"/>
      <c r="T110" s="117"/>
      <c r="U110" s="117"/>
      <c r="V110" s="117"/>
      <c r="W110" s="117"/>
      <c r="X110" s="117"/>
      <c r="Y110" s="117"/>
      <c r="Z110" s="119"/>
      <c r="AA110" s="117" t="s">
        <v>233</v>
      </c>
    </row>
    <row r="111" spans="1:28" ht="173.25" x14ac:dyDescent="0.2">
      <c r="A111" s="122" t="str">
        <f>IF('Por-tema'!I106="X","E",IF('Por-tema'!J106="X","T","P"))</f>
        <v>T</v>
      </c>
      <c r="B111" s="122" t="s">
        <v>234</v>
      </c>
      <c r="C111" s="151" t="s">
        <v>348</v>
      </c>
      <c r="D111" s="125" t="s">
        <v>5</v>
      </c>
      <c r="E111" s="123" t="str">
        <f t="shared" si="5"/>
        <v/>
      </c>
      <c r="F111" s="123"/>
      <c r="G111" s="117"/>
      <c r="H111" s="117"/>
      <c r="I111" s="117"/>
      <c r="J111" s="117"/>
      <c r="K111" s="117"/>
      <c r="L111" s="117"/>
      <c r="M111" s="117"/>
      <c r="N111" s="117"/>
      <c r="O111" s="117"/>
      <c r="P111" s="117"/>
      <c r="Q111" s="117"/>
      <c r="R111" s="117"/>
      <c r="S111" s="117"/>
      <c r="T111" s="117"/>
      <c r="U111" s="117"/>
      <c r="V111" s="117"/>
      <c r="W111" s="117"/>
      <c r="X111" s="117"/>
      <c r="Y111" s="117"/>
      <c r="Z111" s="119"/>
      <c r="AA111" s="117" t="s">
        <v>233</v>
      </c>
    </row>
    <row r="112" spans="1:28" ht="267.75" x14ac:dyDescent="0.2">
      <c r="A112" s="122" t="str">
        <f>IF('Por-tema'!I107="X","E",IF('Por-tema'!J107="X","T","P"))</f>
        <v>E</v>
      </c>
      <c r="B112" s="122" t="s">
        <v>235</v>
      </c>
      <c r="C112" s="151" t="s">
        <v>349</v>
      </c>
      <c r="D112" s="125" t="s">
        <v>317</v>
      </c>
      <c r="E112" s="123" t="str">
        <f t="shared" si="5"/>
        <v>Imagen respectiva de la página de Internet de la institución.</v>
      </c>
      <c r="F112" s="123"/>
      <c r="G112" s="117"/>
      <c r="H112" s="117"/>
      <c r="I112" s="117"/>
      <c r="J112" s="117"/>
      <c r="K112" s="117"/>
      <c r="L112" s="117"/>
      <c r="M112" s="117"/>
      <c r="N112" s="117"/>
      <c r="O112" s="117"/>
      <c r="P112" s="117"/>
      <c r="Q112" s="117"/>
      <c r="R112" s="117"/>
      <c r="S112" s="117"/>
      <c r="T112" s="117"/>
      <c r="U112" s="117"/>
      <c r="V112" s="117"/>
      <c r="W112" s="117"/>
      <c r="X112" s="117"/>
      <c r="Y112" s="117"/>
      <c r="Z112" s="119"/>
      <c r="AA112" s="117" t="s">
        <v>139</v>
      </c>
    </row>
    <row r="113" spans="1:27" x14ac:dyDescent="0.2">
      <c r="A113" s="122"/>
      <c r="B113" s="122"/>
      <c r="C113" s="151"/>
      <c r="D113" s="125"/>
      <c r="E113" s="123"/>
      <c r="F113" s="123"/>
      <c r="G113" s="117"/>
      <c r="H113" s="117"/>
      <c r="I113" s="117"/>
      <c r="J113" s="117"/>
      <c r="K113" s="117"/>
      <c r="L113" s="117"/>
      <c r="M113" s="117"/>
      <c r="N113" s="117"/>
      <c r="O113" s="117"/>
      <c r="P113" s="117"/>
      <c r="Q113" s="117"/>
      <c r="R113" s="117"/>
      <c r="S113" s="117"/>
      <c r="T113" s="117"/>
      <c r="U113" s="117"/>
      <c r="V113" s="117"/>
      <c r="W113" s="117"/>
      <c r="X113" s="117"/>
      <c r="Y113" s="117"/>
      <c r="Z113" s="119"/>
    </row>
    <row r="114" spans="1:27" x14ac:dyDescent="0.2">
      <c r="A114" s="99"/>
      <c r="B114" s="99">
        <v>7</v>
      </c>
      <c r="C114" s="152" t="s">
        <v>236</v>
      </c>
      <c r="D114" s="100"/>
      <c r="E114" s="100"/>
      <c r="F114" s="100"/>
      <c r="G114" s="126"/>
      <c r="H114" s="126"/>
      <c r="I114" s="117"/>
      <c r="J114" s="117"/>
      <c r="K114" s="117"/>
      <c r="L114" s="117"/>
      <c r="M114" s="117"/>
      <c r="N114" s="117"/>
      <c r="O114" s="118"/>
      <c r="P114" s="117"/>
      <c r="Q114" s="117"/>
      <c r="R114" s="117"/>
      <c r="S114" s="117"/>
      <c r="T114" s="117"/>
      <c r="U114" s="117"/>
      <c r="V114" s="117"/>
      <c r="W114" s="117"/>
      <c r="X114" s="117"/>
      <c r="Y114" s="117"/>
      <c r="Z114" s="119"/>
      <c r="AA114" s="127"/>
    </row>
    <row r="115" spans="1:27" ht="31.5" x14ac:dyDescent="0.2">
      <c r="A115" s="122" t="str">
        <f>IF('Por-tema'!I110="X","E",IF('Por-tema'!J110="X","T","P"))</f>
        <v>P</v>
      </c>
      <c r="B115" s="122" t="s">
        <v>237</v>
      </c>
      <c r="C115" s="151" t="s">
        <v>238</v>
      </c>
      <c r="D115" s="160" t="s">
        <v>5</v>
      </c>
      <c r="E115" s="123" t="str">
        <f t="shared" ref="E115:E127" si="6">+IF(D115= "SI",AA115,"")</f>
        <v/>
      </c>
      <c r="F115" s="123"/>
      <c r="G115" s="117"/>
      <c r="H115" s="117"/>
      <c r="I115" s="117"/>
      <c r="J115" s="117"/>
      <c r="K115" s="117"/>
      <c r="L115" s="117"/>
      <c r="M115" s="117"/>
      <c r="N115" s="117"/>
      <c r="O115" s="117"/>
      <c r="P115" s="117"/>
      <c r="Q115" s="117"/>
      <c r="R115" s="117"/>
      <c r="S115" s="117"/>
      <c r="T115" s="117"/>
      <c r="U115" s="117"/>
      <c r="V115" s="117"/>
      <c r="W115" s="117"/>
      <c r="X115" s="117"/>
      <c r="Y115" s="117"/>
      <c r="Z115" s="119"/>
      <c r="AA115" s="117" t="s">
        <v>239</v>
      </c>
    </row>
    <row r="116" spans="1:27" ht="31.5" x14ac:dyDescent="0.2">
      <c r="A116" s="122" t="str">
        <f>IF('Por-tema'!I111="X","E",IF('Por-tema'!J111="X","T","P"))</f>
        <v>P</v>
      </c>
      <c r="B116" s="122" t="s">
        <v>240</v>
      </c>
      <c r="C116" s="151" t="s">
        <v>241</v>
      </c>
      <c r="D116" s="125" t="s">
        <v>317</v>
      </c>
      <c r="E116" s="123" t="str">
        <f t="shared" si="6"/>
        <v>Plan de capacitación oficializado e informe de avance de su ejecución.</v>
      </c>
      <c r="F116" s="123"/>
      <c r="G116" s="117"/>
      <c r="H116" s="117"/>
      <c r="I116" s="117"/>
      <c r="J116" s="117"/>
      <c r="K116" s="117"/>
      <c r="L116" s="117"/>
      <c r="M116" s="117"/>
      <c r="N116" s="117"/>
      <c r="O116" s="117"/>
      <c r="P116" s="117"/>
      <c r="Q116" s="117"/>
      <c r="R116" s="117"/>
      <c r="S116" s="117"/>
      <c r="T116" s="117"/>
      <c r="U116" s="117"/>
      <c r="V116" s="117"/>
      <c r="W116" s="117"/>
      <c r="X116" s="117"/>
      <c r="Y116" s="117"/>
      <c r="Z116" s="119"/>
      <c r="AA116" s="117" t="s">
        <v>242</v>
      </c>
    </row>
    <row r="117" spans="1:27" ht="47.25" x14ac:dyDescent="0.2">
      <c r="A117" s="122" t="str">
        <f>IF('Por-tema'!I112="X","E",IF('Por-tema'!J112="X","T","P"))</f>
        <v>T</v>
      </c>
      <c r="B117" s="122" t="s">
        <v>243</v>
      </c>
      <c r="C117" s="151" t="s">
        <v>244</v>
      </c>
      <c r="D117" s="125" t="s">
        <v>317</v>
      </c>
      <c r="E117" s="123" t="str">
        <f t="shared" si="6"/>
        <v>Procedimientos para la medición del desempeño de los funcionarios, debidamente oficializados por la autoridad institucional pertinente.</v>
      </c>
      <c r="F117" s="123"/>
      <c r="G117" s="117"/>
      <c r="H117" s="117"/>
      <c r="I117" s="117"/>
      <c r="J117" s="117"/>
      <c r="K117" s="117"/>
      <c r="L117" s="117"/>
      <c r="M117" s="117"/>
      <c r="N117" s="117"/>
      <c r="O117" s="117"/>
      <c r="P117" s="117"/>
      <c r="Q117" s="117"/>
      <c r="R117" s="117"/>
      <c r="S117" s="117"/>
      <c r="T117" s="117"/>
      <c r="U117" s="117"/>
      <c r="V117" s="117"/>
      <c r="W117" s="117"/>
      <c r="X117" s="117"/>
      <c r="Y117" s="117"/>
      <c r="Z117" s="119"/>
      <c r="AA117" s="117" t="s">
        <v>245</v>
      </c>
    </row>
    <row r="118" spans="1:27" ht="31.5" x14ac:dyDescent="0.2">
      <c r="A118" s="122" t="str">
        <f>IF('Por-tema'!I113="X","E",IF('Por-tema'!J113="X","T","P"))</f>
        <v>P</v>
      </c>
      <c r="B118" s="122" t="s">
        <v>246</v>
      </c>
      <c r="C118" s="151" t="s">
        <v>247</v>
      </c>
      <c r="D118" s="125" t="s">
        <v>317</v>
      </c>
      <c r="E118" s="123" t="str">
        <f t="shared" si="6"/>
        <v>Estadística sobre evaluación del desempeño de los funcionarios correspondiente al año refefido en el IGI.</v>
      </c>
      <c r="F118" s="123"/>
      <c r="G118" s="117"/>
      <c r="H118" s="117"/>
      <c r="I118" s="117"/>
      <c r="J118" s="117"/>
      <c r="K118" s="117"/>
      <c r="L118" s="117"/>
      <c r="M118" s="117"/>
      <c r="N118" s="117"/>
      <c r="O118" s="117"/>
      <c r="P118" s="117"/>
      <c r="Q118" s="117"/>
      <c r="R118" s="117"/>
      <c r="S118" s="117"/>
      <c r="T118" s="117"/>
      <c r="U118" s="117"/>
      <c r="V118" s="117"/>
      <c r="W118" s="117"/>
      <c r="X118" s="117"/>
      <c r="Y118" s="117"/>
      <c r="Z118" s="119"/>
      <c r="AA118" s="117" t="s">
        <v>248</v>
      </c>
    </row>
    <row r="119" spans="1:27" ht="31.5" x14ac:dyDescent="0.2">
      <c r="A119" s="122" t="str">
        <f>IF('Por-tema'!I114="X","E",IF('Por-tema'!J114="X","T","P"))</f>
        <v>P</v>
      </c>
      <c r="B119" s="122" t="s">
        <v>249</v>
      </c>
      <c r="C119" s="151" t="s">
        <v>250</v>
      </c>
      <c r="D119" s="125" t="s">
        <v>317</v>
      </c>
      <c r="E119" s="123" t="str">
        <f t="shared" si="6"/>
        <v>Documentación de las medidas vigentes en la institución para fortalecer el desempeño de los funcionarios.</v>
      </c>
      <c r="F119" s="123"/>
      <c r="G119" s="117"/>
      <c r="H119" s="117"/>
      <c r="I119" s="117"/>
      <c r="J119" s="117"/>
      <c r="K119" s="117"/>
      <c r="L119" s="117"/>
      <c r="M119" s="117"/>
      <c r="N119" s="117"/>
      <c r="O119" s="117"/>
      <c r="P119" s="117"/>
      <c r="Q119" s="117"/>
      <c r="R119" s="117"/>
      <c r="S119" s="117"/>
      <c r="T119" s="117"/>
      <c r="U119" s="117"/>
      <c r="V119" s="117"/>
      <c r="W119" s="117"/>
      <c r="X119" s="117"/>
      <c r="Y119" s="117"/>
      <c r="Z119" s="119"/>
      <c r="AA119" s="117" t="s">
        <v>251</v>
      </c>
    </row>
    <row r="120" spans="1:27" ht="47.25" x14ac:dyDescent="0.2">
      <c r="A120" s="122" t="str">
        <f>IF('Por-tema'!I115="X","E",IF('Por-tema'!J115="X","T","P"))</f>
        <v>E</v>
      </c>
      <c r="B120" s="122" t="s">
        <v>252</v>
      </c>
      <c r="C120" s="151" t="s">
        <v>253</v>
      </c>
      <c r="D120" s="125" t="s">
        <v>317</v>
      </c>
      <c r="E120" s="123" t="str">
        <f t="shared" si="6"/>
        <v>Estadística sobre cantidad de funcionarios obligados a presentar la declaración jurada de bienes y cantidad de quienes cumplieron con ese deber.</v>
      </c>
      <c r="F120" s="123"/>
      <c r="G120" s="117"/>
      <c r="H120" s="117"/>
      <c r="I120" s="117"/>
      <c r="J120" s="117"/>
      <c r="K120" s="117"/>
      <c r="L120" s="117"/>
      <c r="M120" s="117"/>
      <c r="N120" s="117"/>
      <c r="O120" s="117"/>
      <c r="P120" s="117"/>
      <c r="Q120" s="117"/>
      <c r="R120" s="117"/>
      <c r="S120" s="117"/>
      <c r="T120" s="117"/>
      <c r="U120" s="117"/>
      <c r="V120" s="117"/>
      <c r="W120" s="117"/>
      <c r="X120" s="117"/>
      <c r="Y120" s="117"/>
      <c r="Z120" s="119"/>
      <c r="AA120" s="117" t="s">
        <v>254</v>
      </c>
    </row>
    <row r="121" spans="1:27" ht="31.5" x14ac:dyDescent="0.2">
      <c r="A121" s="122" t="str">
        <f>IF('Por-tema'!I116="X","E",IF('Por-tema'!J116="X","T","P"))</f>
        <v>E</v>
      </c>
      <c r="B121" s="122" t="s">
        <v>255</v>
      </c>
      <c r="C121" s="151" t="s">
        <v>256</v>
      </c>
      <c r="D121" s="125" t="s">
        <v>5</v>
      </c>
      <c r="E121" s="123" t="str">
        <f t="shared" si="6"/>
        <v/>
      </c>
      <c r="F121" s="123"/>
      <c r="G121" s="117"/>
      <c r="H121" s="117"/>
      <c r="I121" s="117"/>
      <c r="J121" s="117"/>
      <c r="K121" s="117"/>
      <c r="L121" s="117"/>
      <c r="M121" s="117"/>
      <c r="N121" s="117"/>
      <c r="O121" s="117"/>
      <c r="P121" s="117"/>
      <c r="Q121" s="117"/>
      <c r="R121" s="117"/>
      <c r="S121" s="117"/>
      <c r="T121" s="117"/>
      <c r="U121" s="117"/>
      <c r="V121" s="117"/>
      <c r="W121" s="117"/>
      <c r="X121" s="117"/>
      <c r="Y121" s="117"/>
      <c r="Z121" s="119"/>
      <c r="AA121" s="117" t="s">
        <v>257</v>
      </c>
    </row>
    <row r="122" spans="1:27" ht="31.5" x14ac:dyDescent="0.2">
      <c r="A122" s="122" t="str">
        <f>IF('Por-tema'!I117="X","E",IF('Por-tema'!J117="X","T","P"))</f>
        <v>T</v>
      </c>
      <c r="B122" s="122" t="s">
        <v>258</v>
      </c>
      <c r="C122" s="151" t="s">
        <v>259</v>
      </c>
      <c r="D122" s="125" t="s">
        <v>5</v>
      </c>
      <c r="E122" s="123" t="str">
        <f t="shared" si="6"/>
        <v/>
      </c>
      <c r="F122" s="123"/>
      <c r="G122" s="117"/>
      <c r="H122" s="117"/>
      <c r="I122" s="117"/>
      <c r="J122" s="117"/>
      <c r="K122" s="117"/>
      <c r="L122" s="117"/>
      <c r="M122" s="117"/>
      <c r="N122" s="117"/>
      <c r="O122" s="117"/>
      <c r="P122" s="117"/>
      <c r="Q122" s="117"/>
      <c r="R122" s="117"/>
      <c r="S122" s="117"/>
      <c r="T122" s="117"/>
      <c r="U122" s="117"/>
      <c r="V122" s="117"/>
      <c r="W122" s="117"/>
      <c r="X122" s="117"/>
      <c r="Y122" s="117"/>
      <c r="Z122" s="119"/>
      <c r="AA122" s="117" t="s">
        <v>260</v>
      </c>
    </row>
    <row r="123" spans="1:27" ht="141.75" x14ac:dyDescent="0.2">
      <c r="A123" s="122" t="str">
        <f>IF('Por-tema'!I118="X","E",IF('Por-tema'!J118="X","T","P"))</f>
        <v>E</v>
      </c>
      <c r="B123" s="122" t="s">
        <v>261</v>
      </c>
      <c r="C123" s="151" t="s">
        <v>350</v>
      </c>
      <c r="D123" s="125" t="s">
        <v>317</v>
      </c>
      <c r="E123" s="123" t="str">
        <f t="shared" si="6"/>
        <v>Imagen respectiva de la página de Internet de la institución.</v>
      </c>
      <c r="F123" s="123"/>
      <c r="G123" s="117"/>
      <c r="H123" s="117"/>
      <c r="I123" s="117"/>
      <c r="J123" s="117"/>
      <c r="K123" s="117"/>
      <c r="L123" s="117"/>
      <c r="M123" s="117"/>
      <c r="N123" s="117"/>
      <c r="O123" s="117"/>
      <c r="P123" s="117"/>
      <c r="Q123" s="117"/>
      <c r="R123" s="117"/>
      <c r="S123" s="117"/>
      <c r="T123" s="117"/>
      <c r="U123" s="117"/>
      <c r="V123" s="117"/>
      <c r="W123" s="117"/>
      <c r="X123" s="117"/>
      <c r="Y123" s="117"/>
      <c r="Z123" s="119"/>
      <c r="AA123" s="117" t="s">
        <v>139</v>
      </c>
    </row>
    <row r="124" spans="1:27" ht="47.25" x14ac:dyDescent="0.2">
      <c r="A124" s="122" t="str">
        <f>IF('Por-tema'!I119="X","E",IF('Por-tema'!J119="X","T","P"))</f>
        <v>E</v>
      </c>
      <c r="B124" s="122" t="s">
        <v>262</v>
      </c>
      <c r="C124" s="151" t="s">
        <v>263</v>
      </c>
      <c r="D124" s="125" t="s">
        <v>317</v>
      </c>
      <c r="E124" s="123" t="str">
        <f t="shared" si="6"/>
        <v>Imagen respectiva de la página de Internet de la institución.</v>
      </c>
      <c r="F124" s="123"/>
      <c r="G124" s="117"/>
      <c r="H124" s="117"/>
      <c r="I124" s="117"/>
      <c r="J124" s="117"/>
      <c r="K124" s="117"/>
      <c r="L124" s="117"/>
      <c r="M124" s="117"/>
      <c r="N124" s="117"/>
      <c r="O124" s="117"/>
      <c r="P124" s="117"/>
      <c r="Q124" s="117"/>
      <c r="R124" s="117"/>
      <c r="S124" s="117"/>
      <c r="T124" s="117"/>
      <c r="U124" s="117"/>
      <c r="V124" s="117"/>
      <c r="W124" s="117"/>
      <c r="X124" s="117"/>
      <c r="Y124" s="117"/>
      <c r="Z124" s="119"/>
      <c r="AA124" s="117" t="s">
        <v>139</v>
      </c>
    </row>
    <row r="125" spans="1:27" ht="63" x14ac:dyDescent="0.2">
      <c r="A125" s="122" t="str">
        <f>IF('Por-tema'!I120="X","E",IF('Por-tema'!J120="X","T","P"))</f>
        <v>P</v>
      </c>
      <c r="B125" s="122" t="s">
        <v>264</v>
      </c>
      <c r="C125" s="151" t="s">
        <v>265</v>
      </c>
      <c r="D125" s="125" t="s">
        <v>5</v>
      </c>
      <c r="E125" s="123" t="str">
        <f t="shared" si="6"/>
        <v/>
      </c>
      <c r="F125" s="123"/>
      <c r="G125" s="117"/>
      <c r="H125" s="117"/>
      <c r="I125" s="117"/>
      <c r="J125" s="117"/>
      <c r="K125" s="117"/>
      <c r="L125" s="117"/>
      <c r="M125" s="117"/>
      <c r="N125" s="117"/>
      <c r="O125" s="117"/>
      <c r="P125" s="117"/>
      <c r="Q125" s="117"/>
      <c r="R125" s="117"/>
      <c r="S125" s="117"/>
      <c r="T125" s="117"/>
      <c r="U125" s="117"/>
      <c r="V125" s="117"/>
      <c r="W125" s="117"/>
      <c r="X125" s="117"/>
      <c r="Y125" s="117"/>
      <c r="Z125" s="119"/>
      <c r="AA125" s="117" t="s">
        <v>139</v>
      </c>
    </row>
    <row r="126" spans="1:27" ht="31.5" x14ac:dyDescent="0.2">
      <c r="A126" s="122" t="str">
        <f>IF('Por-tema'!I121="X","E",IF('Por-tema'!J121="X","T","P"))</f>
        <v>P</v>
      </c>
      <c r="B126" s="122" t="s">
        <v>266</v>
      </c>
      <c r="C126" s="156" t="s">
        <v>352</v>
      </c>
      <c r="D126" s="125" t="s">
        <v>5</v>
      </c>
      <c r="E126" s="123" t="str">
        <f t="shared" si="6"/>
        <v/>
      </c>
      <c r="F126" s="123"/>
      <c r="G126" s="117"/>
      <c r="H126" s="117"/>
      <c r="I126" s="117"/>
      <c r="J126" s="117"/>
      <c r="K126" s="117"/>
      <c r="L126" s="117"/>
      <c r="M126" s="117"/>
      <c r="N126" s="117"/>
      <c r="O126" s="117"/>
      <c r="P126" s="117"/>
      <c r="Q126" s="117"/>
      <c r="R126" s="117"/>
      <c r="S126" s="117"/>
      <c r="T126" s="117"/>
      <c r="U126" s="117"/>
      <c r="V126" s="117"/>
      <c r="W126" s="117"/>
      <c r="X126" s="117"/>
      <c r="Y126" s="117"/>
      <c r="Z126" s="119"/>
      <c r="AA126" s="117" t="s">
        <v>267</v>
      </c>
    </row>
    <row r="127" spans="1:27" ht="31.5" x14ac:dyDescent="0.2">
      <c r="A127" s="122" t="str">
        <f>IF('Por-tema'!I122="X","E",IF('Por-tema'!J122="X","T","P"))</f>
        <v>P</v>
      </c>
      <c r="B127" s="122" t="s">
        <v>268</v>
      </c>
      <c r="C127" s="156" t="s">
        <v>353</v>
      </c>
      <c r="D127" s="125" t="s">
        <v>318</v>
      </c>
      <c r="E127" s="123" t="str">
        <f t="shared" si="6"/>
        <v/>
      </c>
      <c r="F127" s="123" t="s">
        <v>360</v>
      </c>
      <c r="G127" s="117"/>
      <c r="H127" s="117"/>
      <c r="I127" s="117"/>
      <c r="J127" s="117"/>
      <c r="K127" s="117"/>
      <c r="L127" s="117"/>
      <c r="M127" s="117"/>
      <c r="N127" s="117"/>
      <c r="O127" s="117"/>
      <c r="P127" s="117"/>
      <c r="Q127" s="117"/>
      <c r="R127" s="117"/>
      <c r="S127" s="117"/>
      <c r="T127" s="117"/>
      <c r="U127" s="117"/>
      <c r="V127" s="117"/>
      <c r="W127" s="117"/>
      <c r="X127" s="117"/>
      <c r="Y127" s="117"/>
      <c r="Z127" s="119"/>
      <c r="AA127" s="117" t="s">
        <v>269</v>
      </c>
    </row>
    <row r="128" spans="1:27" x14ac:dyDescent="0.2">
      <c r="A128" s="133"/>
      <c r="B128" s="133"/>
      <c r="C128" s="153"/>
      <c r="D128" s="134"/>
      <c r="E128" s="135"/>
      <c r="F128" s="135"/>
      <c r="G128" s="117"/>
      <c r="H128" s="117"/>
      <c r="I128" s="117"/>
      <c r="J128" s="117"/>
      <c r="K128" s="117"/>
      <c r="L128" s="117"/>
      <c r="M128" s="117"/>
      <c r="N128" s="117"/>
      <c r="O128" s="117"/>
      <c r="P128" s="117"/>
      <c r="Q128" s="117"/>
      <c r="R128" s="117"/>
      <c r="S128" s="117"/>
      <c r="T128" s="117"/>
      <c r="U128" s="117"/>
      <c r="V128" s="117"/>
      <c r="W128" s="117"/>
      <c r="X128" s="117"/>
      <c r="Y128" s="117"/>
      <c r="Z128" s="119"/>
    </row>
    <row r="129" spans="1:6" x14ac:dyDescent="0.2">
      <c r="A129" s="67"/>
      <c r="B129" s="67"/>
      <c r="C129" s="154" t="s">
        <v>311</v>
      </c>
      <c r="D129" s="68"/>
      <c r="E129" s="68"/>
      <c r="F129" s="68"/>
    </row>
  </sheetData>
  <protectedRanges>
    <protectedRange sqref="F14:H65511" name="Rango20"/>
    <protectedRange sqref="D98:D99" name="Rango08"/>
    <protectedRange sqref="D32:D50 D53:D65 D82:D97 D100:D112 D115:D127" name="Rango05"/>
    <protectedRange sqref="D14:D29" name="Rango03"/>
    <protectedRange sqref="D68:D79" name="Rango07"/>
    <protectedRange sqref="A14:C24" name="Rango1_1"/>
    <protectedRange sqref="A1:C13" name="Rango1"/>
  </protectedRanges>
  <mergeCells count="1">
    <mergeCell ref="C1:E1"/>
  </mergeCells>
  <phoneticPr fontId="10" type="noConversion"/>
  <dataValidations count="2">
    <dataValidation type="list" allowBlank="1" showInputMessage="1" showErrorMessage="1" sqref="D32:D50 D14:D29 D68:D79 D53:D65 D82:D97 D100:D112 D115:D127">
      <formula1>$H$4:$H$6</formula1>
    </dataValidation>
    <dataValidation type="list" allowBlank="1" showInputMessage="1" showErrorMessage="1" sqref="D98:D99">
      <formula1>noap</formula1>
    </dataValidation>
  </dataValidations>
  <pageMargins left="0.59055118110236227" right="0.39370078740157483" top="0.59055118110236227" bottom="0.59055118110236227" header="0" footer="0"/>
  <pageSetup scale="4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78"/>
  <sheetViews>
    <sheetView workbookViewId="0">
      <pane xSplit="2" ySplit="7" topLeftCell="C131" activePane="bottomRight" state="frozen"/>
      <selection pane="topRight" activeCell="C1" sqref="C1"/>
      <selection pane="bottomLeft" activeCell="A8" sqref="A8"/>
      <selection pane="bottomRight" activeCell="C134" sqref="C134"/>
    </sheetView>
  </sheetViews>
  <sheetFormatPr baseColWidth="10" defaultRowHeight="15" x14ac:dyDescent="0.2"/>
  <cols>
    <col min="1" max="1" width="6.7109375" style="2" customWidth="1"/>
    <col min="2" max="2" width="80" style="2" customWidth="1"/>
    <col min="3" max="3" width="29.85546875" style="19" customWidth="1"/>
    <col min="4" max="4" width="11.42578125" style="4" customWidth="1"/>
    <col min="5" max="7" width="11.7109375" style="3" customWidth="1"/>
    <col min="8" max="8" width="11.42578125" style="2" customWidth="1"/>
    <col min="9" max="11" width="8.7109375" style="3" customWidth="1"/>
    <col min="12" max="12" width="11.42578125" style="2" customWidth="1"/>
    <col min="13" max="13" width="14.85546875" style="2" customWidth="1"/>
    <col min="14" max="14" width="11.42578125" style="2" customWidth="1"/>
    <col min="15" max="16384" width="11.42578125" style="2"/>
  </cols>
  <sheetData>
    <row r="1" spans="1:11" ht="20.25" x14ac:dyDescent="0.3">
      <c r="A1" s="162" t="s">
        <v>294</v>
      </c>
      <c r="B1" s="162"/>
      <c r="C1" s="162"/>
    </row>
    <row r="2" spans="1:11" x14ac:dyDescent="0.2">
      <c r="A2" s="36" t="s">
        <v>299</v>
      </c>
      <c r="C2" s="2"/>
    </row>
    <row r="3" spans="1:11" ht="15" customHeight="1" x14ac:dyDescent="0.2">
      <c r="A3" s="163" t="s">
        <v>316</v>
      </c>
      <c r="B3" s="163"/>
      <c r="D3" s="2"/>
    </row>
    <row r="4" spans="1:11" x14ac:dyDescent="0.2">
      <c r="C4" s="2"/>
    </row>
    <row r="5" spans="1:11" x14ac:dyDescent="0.2">
      <c r="A5" s="5"/>
      <c r="C5" s="6"/>
      <c r="D5" s="2"/>
    </row>
    <row r="6" spans="1:11" x14ac:dyDescent="0.2">
      <c r="A6" s="22" t="s">
        <v>270</v>
      </c>
      <c r="B6" s="22" t="s">
        <v>271</v>
      </c>
      <c r="C6" s="22" t="s">
        <v>8</v>
      </c>
      <c r="E6" s="22" t="s">
        <v>272</v>
      </c>
      <c r="F6" s="22" t="s">
        <v>273</v>
      </c>
      <c r="G6" s="22" t="s">
        <v>274</v>
      </c>
      <c r="I6" s="22" t="s">
        <v>272</v>
      </c>
      <c r="J6" s="22" t="s">
        <v>273</v>
      </c>
      <c r="K6" s="22" t="s">
        <v>274</v>
      </c>
    </row>
    <row r="7" spans="1:11" x14ac:dyDescent="0.2">
      <c r="A7" s="5"/>
      <c r="B7" s="5"/>
      <c r="C7" s="8"/>
    </row>
    <row r="8" spans="1:11" x14ac:dyDescent="0.2">
      <c r="A8" s="34" t="e">
        <f>'Para-responder'!#REF!</f>
        <v>#REF!</v>
      </c>
      <c r="B8" s="35" t="s">
        <v>9</v>
      </c>
      <c r="C8" s="8"/>
      <c r="E8" s="29" t="s">
        <v>272</v>
      </c>
      <c r="F8" s="29" t="s">
        <v>273</v>
      </c>
      <c r="G8" s="29" t="s">
        <v>274</v>
      </c>
      <c r="I8" s="29" t="s">
        <v>272</v>
      </c>
      <c r="J8" s="29" t="s">
        <v>273</v>
      </c>
      <c r="K8" s="29" t="s">
        <v>274</v>
      </c>
    </row>
    <row r="9" spans="1:11" ht="63.75" x14ac:dyDescent="0.2">
      <c r="A9" s="7" t="str">
        <f>'Para-responder'!B14</f>
        <v>1.1</v>
      </c>
      <c r="B9" s="28" t="str">
        <f>'Para-responder'!C14</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10" t="str">
        <f>'Para-responder'!D14</f>
        <v>SI</v>
      </c>
      <c r="E9" s="3" t="str">
        <f t="shared" ref="E9:E24" si="0">IF(I9="X",$C9,"")</f>
        <v/>
      </c>
      <c r="F9" s="3" t="str">
        <f t="shared" ref="F9:F24" si="1">IF(J9="X",$C9,"")</f>
        <v/>
      </c>
      <c r="G9" s="3" t="str">
        <f t="shared" ref="G9:G24" si="2">IF(K9="X",$C9,"")</f>
        <v>SI</v>
      </c>
      <c r="K9" s="3" t="s">
        <v>275</v>
      </c>
    </row>
    <row r="10" spans="1:11" ht="25.5" x14ac:dyDescent="0.2">
      <c r="A10" s="7" t="str">
        <f>'Para-responder'!B15</f>
        <v>1.2</v>
      </c>
      <c r="B10" s="28" t="str">
        <f>'Para-responder'!C15</f>
        <v>¿La institución ha oficializado una metodología para formular sus planes plurianuales y anuales?</v>
      </c>
      <c r="C10" s="10" t="str">
        <f>'Para-responder'!D15</f>
        <v>SI</v>
      </c>
      <c r="E10" s="3" t="str">
        <f t="shared" si="0"/>
        <v/>
      </c>
      <c r="F10" s="3" t="str">
        <f t="shared" si="1"/>
        <v>SI</v>
      </c>
      <c r="G10" s="3" t="str">
        <f t="shared" si="2"/>
        <v/>
      </c>
      <c r="J10" s="3" t="s">
        <v>275</v>
      </c>
    </row>
    <row r="11" spans="1:11" ht="63.75" x14ac:dyDescent="0.2">
      <c r="A11" s="7" t="str">
        <f>'Para-responder'!B16</f>
        <v>1.3</v>
      </c>
      <c r="B11" s="28" t="str">
        <f>'Para-responder'!C16</f>
        <v>¿La institución aplica mecanismos para considerar opiniones de los ciudadanos y los funcionarios durante la formulación de los siguientes instrumentos de gestión?:
a. El plan anual institucional
b. El presupuesto institucional
(LA RESPUESTA AFIRMATIVA REQUIERE QUE SE CUMPLAN AMBOS PUNTOS.)</v>
      </c>
      <c r="C11" s="10" t="str">
        <f>'Para-responder'!D16</f>
        <v>SI</v>
      </c>
      <c r="E11" s="3" t="str">
        <f t="shared" si="0"/>
        <v/>
      </c>
      <c r="F11" s="3" t="str">
        <f t="shared" si="1"/>
        <v>SI</v>
      </c>
      <c r="G11" s="3" t="str">
        <f t="shared" si="2"/>
        <v/>
      </c>
      <c r="J11" s="3" t="s">
        <v>275</v>
      </c>
    </row>
    <row r="12" spans="1:11" x14ac:dyDescent="0.2">
      <c r="A12" s="7" t="str">
        <f>'Para-responder'!B17</f>
        <v>1.4</v>
      </c>
      <c r="B12" s="28" t="str">
        <f>'Para-responder'!C17</f>
        <v>¿La institución cuenta con un plan plurianual vigente y actualizado?</v>
      </c>
      <c r="C12" s="10" t="str">
        <f>'Para-responder'!D17</f>
        <v>NO</v>
      </c>
      <c r="E12" s="3" t="str">
        <f t="shared" si="0"/>
        <v>NO</v>
      </c>
      <c r="F12" s="3" t="str">
        <f t="shared" si="1"/>
        <v/>
      </c>
      <c r="G12" s="3" t="str">
        <f t="shared" si="2"/>
        <v/>
      </c>
      <c r="I12" s="3" t="s">
        <v>275</v>
      </c>
    </row>
    <row r="13" spans="1:11" ht="63.75" x14ac:dyDescent="0.2">
      <c r="A13" s="7" t="str">
        <f>'Para-responder'!B18</f>
        <v>1.5</v>
      </c>
      <c r="B13" s="28" t="str">
        <f>'Para-responder'!C18</f>
        <v>¿El plan plurianual institucional considera los siguientes tipos de indicadores de desempeño?:
a. De gestión (eficiencia, eficacia, economía)
b. De resultados (efecto, impacto)
(LA RESPUESTA AFIRMATIVA REQUIERE QUE SE CUMPLAN AMBOS PUNTOS.)</v>
      </c>
      <c r="C13" s="10" t="str">
        <f>'Para-responder'!D18</f>
        <v>NO</v>
      </c>
      <c r="E13" s="3" t="str">
        <f t="shared" si="0"/>
        <v>NO</v>
      </c>
      <c r="F13" s="3" t="str">
        <f t="shared" si="1"/>
        <v/>
      </c>
      <c r="G13" s="3" t="str">
        <f t="shared" si="2"/>
        <v/>
      </c>
      <c r="I13" s="3" t="s">
        <v>275</v>
      </c>
    </row>
    <row r="14" spans="1:11" ht="51" x14ac:dyDescent="0.2">
      <c r="A14" s="7" t="str">
        <f>'Para-responder'!B19</f>
        <v>1.6</v>
      </c>
      <c r="B14" s="28" t="str">
        <f>'Para-responder'!C19</f>
        <v>¿El plan anual institucional considera los siguientes tipos de indicadores de desempeño?
a. De gestión (eficiencia, eficacia, economía)
b. Vinculación con el plan plurianual
(LA RESPUESTA AFIRMATIVA REQUIERE QUE SE CUMPLAN AMBOS PUNTOS.)</v>
      </c>
      <c r="C14" s="10" t="str">
        <f>'Para-responder'!D19</f>
        <v>SI</v>
      </c>
      <c r="E14" s="3" t="str">
        <f t="shared" si="0"/>
        <v>SI</v>
      </c>
      <c r="F14" s="3" t="str">
        <f t="shared" si="1"/>
        <v/>
      </c>
      <c r="G14" s="3" t="str">
        <f t="shared" si="2"/>
        <v/>
      </c>
      <c r="I14" s="3" t="s">
        <v>275</v>
      </c>
    </row>
    <row r="15" spans="1:11" ht="25.5" x14ac:dyDescent="0.2">
      <c r="A15" s="7" t="str">
        <f>'Para-responder'!B20</f>
        <v>1.7</v>
      </c>
      <c r="B15" s="28" t="str">
        <f>'Para-responder'!C20</f>
        <v>¿La institución ha oficializado una metodología para la definición, medición y ajuste de los indicadores que incorpora en sus planes?</v>
      </c>
      <c r="C15" s="10" t="str">
        <f>'Para-responder'!D20</f>
        <v>SI</v>
      </c>
      <c r="E15" s="3" t="str">
        <f t="shared" si="0"/>
        <v/>
      </c>
      <c r="F15" s="3" t="str">
        <f t="shared" si="1"/>
        <v>SI</v>
      </c>
      <c r="G15" s="3" t="str">
        <f t="shared" si="2"/>
        <v/>
      </c>
      <c r="J15" s="3" t="s">
        <v>275</v>
      </c>
    </row>
    <row r="16" spans="1:11" ht="25.5" x14ac:dyDescent="0.2">
      <c r="A16" s="7" t="str">
        <f>'Para-responder'!B21</f>
        <v>1.8</v>
      </c>
      <c r="B16" s="28" t="str">
        <f>'Para-responder'!C21</f>
        <v>¿En el plan anual se incorporan acciones que están vinculadas con el Plan Nacional de Desarrollo (PND)?</v>
      </c>
      <c r="C16" s="10" t="str">
        <f>'Para-responder'!D21</f>
        <v>SI</v>
      </c>
      <c r="E16" s="3" t="str">
        <f t="shared" si="0"/>
        <v>SI</v>
      </c>
      <c r="F16" s="3" t="str">
        <f t="shared" si="1"/>
        <v/>
      </c>
      <c r="G16" s="3" t="str">
        <f t="shared" si="2"/>
        <v/>
      </c>
      <c r="I16" s="3" t="s">
        <v>275</v>
      </c>
    </row>
    <row r="17" spans="1:11" ht="102" x14ac:dyDescent="0.2">
      <c r="A17" s="7" t="str">
        <f>'Para-responder'!B22</f>
        <v>1.9</v>
      </c>
      <c r="B17" s="28" t="str">
        <f>'Para-responder'!C22</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10" t="str">
        <f>'Para-responder'!D22</f>
        <v>NO</v>
      </c>
      <c r="E17" s="3" t="str">
        <f t="shared" si="0"/>
        <v/>
      </c>
      <c r="F17" s="3" t="str">
        <f t="shared" si="1"/>
        <v/>
      </c>
      <c r="G17" s="3" t="str">
        <f t="shared" si="2"/>
        <v>NO</v>
      </c>
      <c r="K17" s="3" t="s">
        <v>275</v>
      </c>
    </row>
    <row r="18" spans="1:11" ht="25.5" x14ac:dyDescent="0.2">
      <c r="A18" s="7" t="str">
        <f>'Para-responder'!B23</f>
        <v>1.10</v>
      </c>
      <c r="B18" s="28" t="str">
        <f>'Para-responder'!C23</f>
        <v>¿La institución ha ejecutado y evaluado los resultados de la estrategia de fortalecimiento de la ética?</v>
      </c>
      <c r="C18" s="10" t="str">
        <f>'Para-responder'!D23</f>
        <v>NO</v>
      </c>
      <c r="E18" s="3" t="str">
        <f t="shared" si="0"/>
        <v/>
      </c>
      <c r="F18" s="3" t="str">
        <f t="shared" si="1"/>
        <v/>
      </c>
      <c r="G18" s="3" t="str">
        <f t="shared" si="2"/>
        <v>NO</v>
      </c>
      <c r="K18" s="3" t="s">
        <v>275</v>
      </c>
    </row>
    <row r="19" spans="1:11" ht="25.5" x14ac:dyDescent="0.2">
      <c r="A19" s="7" t="str">
        <f>'Para-responder'!B24</f>
        <v>1.11</v>
      </c>
      <c r="B19" s="28" t="str">
        <f>'Para-responder'!C24</f>
        <v>¿En la evaluación anual de la gestión institucional se consideran el cumplimiento de metas y los resultados de los indicadores incorporados en el plan anual operativo?</v>
      </c>
      <c r="C19" s="10" t="str">
        <f>'Para-responder'!D24</f>
        <v>SI</v>
      </c>
      <c r="E19" s="3" t="str">
        <f t="shared" si="0"/>
        <v/>
      </c>
      <c r="F19" s="3" t="str">
        <f t="shared" si="1"/>
        <v>SI</v>
      </c>
      <c r="G19" s="3" t="str">
        <f t="shared" si="2"/>
        <v/>
      </c>
      <c r="J19" s="3" t="s">
        <v>275</v>
      </c>
    </row>
    <row r="20" spans="1:11" ht="25.5" x14ac:dyDescent="0.2">
      <c r="A20" s="7" t="str">
        <f>'Para-responder'!B25</f>
        <v>1.12</v>
      </c>
      <c r="B20" s="28" t="str">
        <f>'Para-responder'!C25</f>
        <v>¿La evaluación de la gestión institucional del año anterior fue conocida y aprobada por el jerarca institucional a más tardar el 31 de enero?</v>
      </c>
      <c r="C20" s="10" t="str">
        <f>'Para-responder'!D25</f>
        <v>SI</v>
      </c>
      <c r="E20" s="3" t="str">
        <f t="shared" si="0"/>
        <v>SI</v>
      </c>
      <c r="F20" s="3" t="str">
        <f t="shared" si="1"/>
        <v/>
      </c>
      <c r="G20" s="3" t="str">
        <f t="shared" si="2"/>
        <v/>
      </c>
      <c r="I20" s="3" t="s">
        <v>275</v>
      </c>
    </row>
    <row r="21" spans="1:11" ht="25.5" x14ac:dyDescent="0.2">
      <c r="A21" s="7" t="str">
        <f>'Para-responder'!B26</f>
        <v>1.13</v>
      </c>
      <c r="B21" s="28" t="str">
        <f>'Para-responder'!C26</f>
        <v>¿Se elabora y ejecuta un plan de mejora a partir de la evaluación anual de la gestión institucional?</v>
      </c>
      <c r="C21" s="10" t="str">
        <f>'Para-responder'!D26</f>
        <v>SI</v>
      </c>
      <c r="E21" s="3" t="str">
        <f t="shared" si="0"/>
        <v>SI</v>
      </c>
      <c r="F21" s="3" t="str">
        <f t="shared" si="1"/>
        <v/>
      </c>
      <c r="G21" s="3" t="str">
        <f t="shared" si="2"/>
        <v/>
      </c>
      <c r="I21" s="3" t="s">
        <v>275</v>
      </c>
    </row>
    <row r="22" spans="1:11" ht="51" x14ac:dyDescent="0.2">
      <c r="A22" s="7" t="str">
        <f>'Para-responder'!B27</f>
        <v>1.14</v>
      </c>
      <c r="B22" s="28" t="str">
        <f>'Para-responder'!C27</f>
        <v>¿Se publican en la página de Internet de la institución o por otros medios:
a. Los planes anual y plurianual de la institución?
b. Los resultados de la evaluación institucional?
(LA RESPUESTA AFIRMATIVA REQUIERE QUE SE CUMPLAN AMBOS PUNTOS.)</v>
      </c>
      <c r="C22" s="10" t="str">
        <f>'Para-responder'!D27</f>
        <v>SI</v>
      </c>
      <c r="E22" s="3" t="str">
        <f t="shared" si="0"/>
        <v/>
      </c>
      <c r="F22" s="3" t="str">
        <f t="shared" si="1"/>
        <v>SI</v>
      </c>
      <c r="G22" s="3" t="str">
        <f t="shared" si="2"/>
        <v/>
      </c>
      <c r="J22" s="3" t="s">
        <v>275</v>
      </c>
    </row>
    <row r="23" spans="1:11" ht="25.5" x14ac:dyDescent="0.2">
      <c r="A23" s="7" t="str">
        <f>'Para-responder'!B28</f>
        <v>1.15</v>
      </c>
      <c r="B23" s="28" t="str">
        <f>'Para-responder'!C28</f>
        <v>¿La información institucional está sistematizada de manera que integre los procesos de planificación, presupuesto y evaluación?</v>
      </c>
      <c r="C23" s="10" t="str">
        <f>'Para-responder'!D28</f>
        <v>SI</v>
      </c>
      <c r="E23" s="3" t="str">
        <f t="shared" si="0"/>
        <v/>
      </c>
      <c r="F23" s="3" t="str">
        <f t="shared" si="1"/>
        <v>SI</v>
      </c>
      <c r="G23" s="3" t="str">
        <f t="shared" si="2"/>
        <v/>
      </c>
      <c r="J23" s="3" t="s">
        <v>275</v>
      </c>
    </row>
    <row r="24" spans="1:11" ht="25.5" x14ac:dyDescent="0.2">
      <c r="A24" s="7" t="str">
        <f>'Para-responder'!B29</f>
        <v>1.16</v>
      </c>
      <c r="B24" s="28" t="str">
        <f>'Para-responder'!C29</f>
        <v>¿Existe vinculación entre el modelo de evaluación del desempeño de los funcionarios y las metas y objetivos planteados en la planificación de la institución?</v>
      </c>
      <c r="C24" s="10" t="str">
        <f>'Para-responder'!D29</f>
        <v>NO</v>
      </c>
      <c r="E24" s="3" t="str">
        <f t="shared" si="0"/>
        <v>NO</v>
      </c>
      <c r="F24" s="3" t="str">
        <f t="shared" si="1"/>
        <v/>
      </c>
      <c r="G24" s="3" t="str">
        <f t="shared" si="2"/>
        <v/>
      </c>
      <c r="I24" s="3" t="s">
        <v>275</v>
      </c>
    </row>
    <row r="25" spans="1:11" x14ac:dyDescent="0.2">
      <c r="A25" s="7"/>
      <c r="B25" s="11"/>
      <c r="C25" s="10"/>
    </row>
    <row r="26" spans="1:11" ht="12.75" x14ac:dyDescent="0.2">
      <c r="A26" s="34">
        <f>'Para-responder'!B31</f>
        <v>2</v>
      </c>
      <c r="B26" s="35" t="str">
        <f>'Para-responder'!C31</f>
        <v>CONTROL INTERNO</v>
      </c>
      <c r="C26" s="8"/>
      <c r="D26" s="2"/>
      <c r="E26" s="29" t="s">
        <v>272</v>
      </c>
      <c r="F26" s="29" t="s">
        <v>273</v>
      </c>
      <c r="G26" s="29" t="s">
        <v>274</v>
      </c>
      <c r="I26" s="29" t="s">
        <v>272</v>
      </c>
      <c r="J26" s="29" t="s">
        <v>273</v>
      </c>
      <c r="K26" s="29" t="s">
        <v>274</v>
      </c>
    </row>
    <row r="27" spans="1:11" ht="25.5" x14ac:dyDescent="0.2">
      <c r="A27" s="7" t="str">
        <f>'Para-responder'!B32</f>
        <v>2.1</v>
      </c>
      <c r="B27" s="15" t="str">
        <f>'Para-responder'!C32</f>
        <v>¿La institución ha promulgado o adoptado un código de ética u otro documento que reúna los compromisos éticos de la institución y sus funcionarios?</v>
      </c>
      <c r="C27" s="10" t="str">
        <f>'Para-responder'!D32</f>
        <v>SI</v>
      </c>
      <c r="D27" s="2"/>
      <c r="E27" s="3" t="str">
        <f t="shared" ref="E27:E45" si="3">IF(I27="X",$C27,"")</f>
        <v/>
      </c>
      <c r="F27" s="3" t="str">
        <f t="shared" ref="F27:F45" si="4">IF(J27="X",$C27,"")</f>
        <v/>
      </c>
      <c r="G27" s="3" t="str">
        <f t="shared" ref="G27:G45" si="5">IF(K27="X",$C27,"")</f>
        <v>SI</v>
      </c>
      <c r="K27" s="3" t="s">
        <v>275</v>
      </c>
    </row>
    <row r="28" spans="1:11" ht="140.25" x14ac:dyDescent="0.2">
      <c r="A28" s="7" t="str">
        <f>'Para-responder'!B33</f>
        <v>2.2</v>
      </c>
      <c r="B28" s="15" t="str">
        <f>'Para-responder'!C33</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28" s="10" t="str">
        <f>'Para-responder'!D33</f>
        <v>SI</v>
      </c>
      <c r="D28" s="2"/>
      <c r="E28" s="3" t="str">
        <f t="shared" si="3"/>
        <v/>
      </c>
      <c r="F28" s="3" t="str">
        <f t="shared" si="4"/>
        <v/>
      </c>
      <c r="G28" s="3" t="str">
        <f t="shared" si="5"/>
        <v>SI</v>
      </c>
      <c r="K28" s="3" t="s">
        <v>275</v>
      </c>
    </row>
    <row r="29" spans="1:11" ht="38.25" x14ac:dyDescent="0.2">
      <c r="A29" s="7" t="str">
        <f>'Para-responder'!B34</f>
        <v>2.3</v>
      </c>
      <c r="B29" s="15" t="str">
        <f>'Para-responder'!C34</f>
        <v>¿En los últimos cinco años, la entidad se ha sometido a una auditoría de la gestión ética institucional, ya sea por parte de la propia administración, de la auditoría interna o de un sujeto externo?</v>
      </c>
      <c r="C29" s="10" t="str">
        <f>'Para-responder'!D34</f>
        <v>SI</v>
      </c>
      <c r="D29" s="2"/>
      <c r="E29" s="3" t="str">
        <f t="shared" si="3"/>
        <v/>
      </c>
      <c r="F29" s="3" t="str">
        <f t="shared" si="4"/>
        <v/>
      </c>
      <c r="G29" s="3" t="str">
        <f t="shared" si="5"/>
        <v>SI</v>
      </c>
      <c r="K29" s="3" t="s">
        <v>275</v>
      </c>
    </row>
    <row r="30" spans="1:11" ht="25.5" x14ac:dyDescent="0.2">
      <c r="A30" s="7" t="str">
        <f>'Para-responder'!B35</f>
        <v>2.4</v>
      </c>
      <c r="B30" s="15" t="str">
        <f>'Para-responder'!C35</f>
        <v xml:space="preserve">¿La institución tiene los cinco componentes del SEVRI debidamente establecidos y en operación? </v>
      </c>
      <c r="C30" s="10" t="str">
        <f>'Para-responder'!D35</f>
        <v>SI</v>
      </c>
      <c r="E30" s="3" t="str">
        <f t="shared" si="3"/>
        <v>SI</v>
      </c>
      <c r="F30" s="3" t="str">
        <f t="shared" si="4"/>
        <v/>
      </c>
      <c r="G30" s="3" t="str">
        <f t="shared" si="5"/>
        <v/>
      </c>
      <c r="I30" s="3" t="s">
        <v>275</v>
      </c>
    </row>
    <row r="31" spans="1:11" ht="25.5" x14ac:dyDescent="0.2">
      <c r="A31" s="7" t="str">
        <f>'Para-responder'!B36</f>
        <v>2.5</v>
      </c>
      <c r="B31" s="15" t="str">
        <f>'Para-responder'!C36</f>
        <v>¿La institución ejecutó, durante el año anterior o el actual, un ejercicio de valoración de los riesgos que concluyera con la documentación y comunicación de esos riesgos?</v>
      </c>
      <c r="C31" s="10" t="str">
        <f>'Para-responder'!D36</f>
        <v>NO</v>
      </c>
      <c r="E31" s="3" t="str">
        <f t="shared" si="3"/>
        <v>NO</v>
      </c>
      <c r="F31" s="3" t="str">
        <f t="shared" si="4"/>
        <v/>
      </c>
      <c r="G31" s="3" t="str">
        <f t="shared" si="5"/>
        <v/>
      </c>
      <c r="I31" s="3" t="s">
        <v>275</v>
      </c>
    </row>
    <row r="32" spans="1:11" ht="38.25" x14ac:dyDescent="0.2">
      <c r="A32" s="7" t="str">
        <f>'Para-responder'!B37</f>
        <v>2.6</v>
      </c>
      <c r="B32" s="15" t="str">
        <f>'Para-responder'!C37</f>
        <v>¿Con base en la valoración de riesgos, la entidad analizó los controles en operación para eliminar los que han perdido vigencia e implantar los que sean necesarios frente a la dinámica institucional?</v>
      </c>
      <c r="C32" s="10" t="str">
        <f>'Para-responder'!D37</f>
        <v>NO</v>
      </c>
      <c r="D32" s="2"/>
      <c r="E32" s="3" t="str">
        <f t="shared" si="3"/>
        <v>NO</v>
      </c>
      <c r="F32" s="3" t="str">
        <f t="shared" si="4"/>
        <v/>
      </c>
      <c r="G32" s="3" t="str">
        <f t="shared" si="5"/>
        <v/>
      </c>
      <c r="I32" s="3" t="s">
        <v>275</v>
      </c>
    </row>
    <row r="33" spans="1:11" ht="25.5" x14ac:dyDescent="0.2">
      <c r="A33" s="7" t="str">
        <f>'Para-responder'!B38</f>
        <v>2.7</v>
      </c>
      <c r="B33" s="15" t="str">
        <f>'Para-responder'!C38</f>
        <v>¿La institución ha promulgado normativa interna respecto de la rendición de cauciones por parte de los funcionarios que la deban hacer?</v>
      </c>
      <c r="C33" s="10" t="str">
        <f>'Para-responder'!D38</f>
        <v>SI</v>
      </c>
      <c r="D33" s="2"/>
      <c r="E33" s="3" t="str">
        <f t="shared" si="3"/>
        <v/>
      </c>
      <c r="F33" s="3" t="str">
        <f t="shared" si="4"/>
        <v/>
      </c>
      <c r="G33" s="3" t="str">
        <f t="shared" si="5"/>
        <v>SI</v>
      </c>
      <c r="K33" s="3" t="s">
        <v>275</v>
      </c>
    </row>
    <row r="34" spans="1:11" ht="38.25" x14ac:dyDescent="0.2">
      <c r="A34" s="7" t="str">
        <f>'Para-responder'!B39</f>
        <v>2.8</v>
      </c>
      <c r="B34" s="15" t="str">
        <f>'Para-responder'!C39</f>
        <v>¿La entidad ha emitido y divulgado normativa institucional sobre el traslado de recursos a sujetos privados o a fideicomisos, según corresponda? (Sólo puede contestar "NO APLICA" si la institución no realiza traslados de recursos según lo indicado.)</v>
      </c>
      <c r="C34" s="10" t="str">
        <f>'Para-responder'!D39</f>
        <v>NO APLICA</v>
      </c>
      <c r="D34" s="2"/>
      <c r="E34" s="3" t="str">
        <f t="shared" si="3"/>
        <v/>
      </c>
      <c r="F34" s="3" t="str">
        <f t="shared" si="4"/>
        <v>NO APLICA</v>
      </c>
      <c r="G34" s="3" t="str">
        <f t="shared" si="5"/>
        <v/>
      </c>
      <c r="J34" s="3" t="s">
        <v>275</v>
      </c>
    </row>
    <row r="35" spans="1:11" ht="63.75" x14ac:dyDescent="0.2">
      <c r="A35" s="7" t="str">
        <f>'Para-responder'!B40</f>
        <v>2.9</v>
      </c>
      <c r="B35" s="15" t="str">
        <f>'Para-responder'!C40</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35" s="10" t="str">
        <f>'Para-responder'!D40</f>
        <v>SI</v>
      </c>
      <c r="E35" s="3" t="str">
        <f t="shared" si="3"/>
        <v>SI</v>
      </c>
      <c r="F35" s="3" t="str">
        <f t="shared" si="4"/>
        <v/>
      </c>
      <c r="G35" s="3" t="str">
        <f t="shared" si="5"/>
        <v/>
      </c>
      <c r="I35" s="3" t="s">
        <v>275</v>
      </c>
    </row>
    <row r="36" spans="1:11" ht="25.5" x14ac:dyDescent="0.2">
      <c r="A36" s="7" t="str">
        <f>'Para-responder'!B41</f>
        <v>2.10</v>
      </c>
      <c r="B36" s="15" t="str">
        <f>'Para-responder'!C41</f>
        <v>¿La institución realizó una autoevaluación del sistema de control interno durante el año a que se refiere el IGI?</v>
      </c>
      <c r="C36" s="10" t="str">
        <f>'Para-responder'!D41</f>
        <v>SI</v>
      </c>
      <c r="D36" s="2"/>
      <c r="E36" s="3" t="str">
        <f t="shared" si="3"/>
        <v/>
      </c>
      <c r="F36" s="3" t="str">
        <f t="shared" si="4"/>
        <v>SI</v>
      </c>
      <c r="G36" s="3" t="str">
        <f t="shared" si="5"/>
        <v/>
      </c>
      <c r="J36" s="3" t="s">
        <v>275</v>
      </c>
    </row>
    <row r="37" spans="1:11" ht="51" x14ac:dyDescent="0.2">
      <c r="A37" s="7" t="str">
        <f>'Para-responder'!B42</f>
        <v>2.11</v>
      </c>
      <c r="B37" s="15" t="str">
        <f>'Para-responder'!C42</f>
        <v>¿Se formuló e implementó un plan de mejoras con base en los resultados de la autoevaluación del sistema de control interno ejecutada?
(LA RESPUESTA AFIRMATIVA REQUIERE EL PLAN HAYA SIDO FORMULADO E IMPLEMENTADO.)</v>
      </c>
      <c r="C37" s="10" t="str">
        <f>'Para-responder'!D42</f>
        <v>SI</v>
      </c>
      <c r="D37" s="2"/>
      <c r="E37" s="3" t="str">
        <f t="shared" si="3"/>
        <v>SI</v>
      </c>
      <c r="F37" s="3" t="str">
        <f t="shared" si="4"/>
        <v/>
      </c>
      <c r="G37" s="3" t="str">
        <f t="shared" si="5"/>
        <v/>
      </c>
      <c r="I37" s="3" t="s">
        <v>275</v>
      </c>
    </row>
    <row r="38" spans="1:11" ht="51" x14ac:dyDescent="0.2">
      <c r="A38" s="7" t="str">
        <f>'Para-responder'!B43</f>
        <v>2.12</v>
      </c>
      <c r="B38" s="15" t="str">
        <f>'Para-responder'!C43</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38" s="10" t="str">
        <f>'Para-responder'!D43</f>
        <v>SI</v>
      </c>
      <c r="D38" s="2"/>
      <c r="E38" s="3" t="str">
        <f t="shared" si="3"/>
        <v/>
      </c>
      <c r="F38" s="3" t="str">
        <f t="shared" si="4"/>
        <v/>
      </c>
      <c r="G38" s="3" t="str">
        <f t="shared" si="5"/>
        <v>SI</v>
      </c>
      <c r="K38" s="3" t="s">
        <v>275</v>
      </c>
    </row>
    <row r="39" spans="1:11" ht="38.25" x14ac:dyDescent="0.2">
      <c r="A39" s="7" t="str">
        <f>'Para-responder'!B44</f>
        <v>2.13</v>
      </c>
      <c r="B39" s="15" t="str">
        <f>'Para-responder'!C44</f>
        <v>¿La entidad ha efectuado en los últimos cinco años una revisión y adecuación de sus procesos para fortalecer su ejecución, eliminar los que han perdido vigencia e implantar los que sean necesarios frente a la dinámica institucional?</v>
      </c>
      <c r="C39" s="10" t="str">
        <f>'Para-responder'!D44</f>
        <v>SI</v>
      </c>
      <c r="D39" s="2"/>
      <c r="E39" s="3" t="str">
        <f t="shared" si="3"/>
        <v>SI</v>
      </c>
      <c r="F39" s="3" t="str">
        <f t="shared" si="4"/>
        <v/>
      </c>
      <c r="G39" s="3" t="str">
        <f t="shared" si="5"/>
        <v/>
      </c>
      <c r="I39" s="3" t="s">
        <v>275</v>
      </c>
    </row>
    <row r="40" spans="1:11" ht="76.5" x14ac:dyDescent="0.2">
      <c r="A40" s="7" t="str">
        <f>'Para-responder'!B45</f>
        <v>2.14</v>
      </c>
      <c r="B40" s="15" t="str">
        <f>'Para-responder'!C45</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0" s="10" t="str">
        <f>'Para-responder'!D45</f>
        <v>SI</v>
      </c>
      <c r="D40" s="2"/>
      <c r="E40" s="3" t="str">
        <f t="shared" si="3"/>
        <v/>
      </c>
      <c r="F40" s="3" t="str">
        <f t="shared" si="4"/>
        <v/>
      </c>
      <c r="G40" s="3" t="str">
        <f t="shared" si="5"/>
        <v>SI</v>
      </c>
      <c r="K40" s="3" t="s">
        <v>275</v>
      </c>
    </row>
    <row r="41" spans="1:11" ht="38.25" x14ac:dyDescent="0.2">
      <c r="A41" s="7" t="str">
        <f>'Para-responder'!B46</f>
        <v>2.15</v>
      </c>
      <c r="B41" s="15" t="str">
        <f>'Para-responder'!C46</f>
        <v>¿La institución publica en su página de Internet o por otros medios, para conocimiento general, los acuerdos o resoluciuones del jerarca, según corresponda, a más tardar en el mes posterior a su firmeza?</v>
      </c>
      <c r="C41" s="10" t="str">
        <f>'Para-responder'!D46</f>
        <v>SI</v>
      </c>
      <c r="E41" s="3" t="str">
        <f t="shared" si="3"/>
        <v/>
      </c>
      <c r="F41" s="3" t="str">
        <f t="shared" si="4"/>
        <v>SI</v>
      </c>
      <c r="G41" s="3" t="str">
        <f t="shared" si="5"/>
        <v/>
      </c>
      <c r="J41" s="3" t="s">
        <v>275</v>
      </c>
    </row>
    <row r="42" spans="1:11" ht="38.25" x14ac:dyDescent="0.2">
      <c r="A42" s="7" t="str">
        <f>'Para-responder'!B47</f>
        <v>2.16</v>
      </c>
      <c r="B42" s="15" t="str">
        <f>'Para-responder'!C47</f>
        <v>¿La institución publica en su página de Internet o por otros medios, para conocimiento general, los informes de la auditoría interna, a más tardar en el mes posterior a su conocimiento por el destinatario?</v>
      </c>
      <c r="C42" s="10" t="str">
        <f>'Para-responder'!D47</f>
        <v>SI</v>
      </c>
      <c r="E42" s="3" t="str">
        <f t="shared" si="3"/>
        <v/>
      </c>
      <c r="F42" s="3" t="str">
        <f t="shared" si="4"/>
        <v>SI</v>
      </c>
      <c r="G42" s="3" t="str">
        <f t="shared" si="5"/>
        <v/>
      </c>
      <c r="J42" s="3" t="s">
        <v>275</v>
      </c>
    </row>
    <row r="43" spans="1:11" ht="38.25" x14ac:dyDescent="0.2">
      <c r="A43" s="7" t="str">
        <f>'Para-responder'!B48</f>
        <v>2.17</v>
      </c>
      <c r="B43" s="15" t="str">
        <f>'Para-responder'!C48</f>
        <v>Se realiza, se revisa por un tercero independiente y se remite a la Dirección General de Administración de Bienes y Contratación Administrativa, el inventario anual de los bienes propiedad de la institución?</v>
      </c>
      <c r="C43" s="10" t="str">
        <f>'Para-responder'!D48</f>
        <v>NO</v>
      </c>
      <c r="E43" s="3" t="str">
        <f t="shared" si="3"/>
        <v/>
      </c>
      <c r="F43" s="3" t="str">
        <f t="shared" si="4"/>
        <v>NO</v>
      </c>
      <c r="G43" s="3" t="str">
        <f t="shared" si="5"/>
        <v/>
      </c>
      <c r="J43" s="9" t="s">
        <v>275</v>
      </c>
    </row>
    <row r="44" spans="1:11" ht="38.25" x14ac:dyDescent="0.2">
      <c r="A44" s="7" t="str">
        <f>'Para-responder'!B49</f>
        <v>2.18</v>
      </c>
      <c r="B44" s="15" t="str">
        <f>'Para-responder'!C49</f>
        <v>¿La institución publica en el Portal de Datos Abiertos del Ministerio de la Presidencia, los informes, hallazgos y recomendaciones de la auditoría interna, conforme con las regulaciones vigentes?</v>
      </c>
      <c r="C44" s="10" t="str">
        <f>'Para-responder'!D49</f>
        <v>NO</v>
      </c>
      <c r="E44" s="3" t="str">
        <f t="shared" si="3"/>
        <v/>
      </c>
      <c r="F44" s="3" t="str">
        <f t="shared" si="4"/>
        <v>NO</v>
      </c>
      <c r="G44" s="3" t="str">
        <f t="shared" si="5"/>
        <v/>
      </c>
      <c r="J44" s="37" t="s">
        <v>275</v>
      </c>
    </row>
    <row r="45" spans="1:11" ht="25.5" x14ac:dyDescent="0.2">
      <c r="A45" s="7" t="str">
        <f>'Para-responder'!B50</f>
        <v>2.19</v>
      </c>
      <c r="B45" s="15" t="str">
        <f>'Para-responder'!C50</f>
        <v xml:space="preserve"> ¿La institución publica en el Portal de Datos Abiertos del Ministerio de la Presidencia, las respuestas de la administración a los informes de la auditoría interna?</v>
      </c>
      <c r="C45" s="10" t="str">
        <f>'Para-responder'!D50</f>
        <v>NO</v>
      </c>
      <c r="E45" s="3" t="str">
        <f t="shared" si="3"/>
        <v/>
      </c>
      <c r="F45" s="3" t="str">
        <f t="shared" si="4"/>
        <v>NO</v>
      </c>
      <c r="G45" s="3" t="str">
        <f t="shared" si="5"/>
        <v/>
      </c>
      <c r="J45" s="37" t="s">
        <v>275</v>
      </c>
    </row>
    <row r="46" spans="1:11" x14ac:dyDescent="0.2">
      <c r="A46" s="7"/>
      <c r="B46" s="14"/>
      <c r="C46" s="10"/>
    </row>
    <row r="47" spans="1:11" x14ac:dyDescent="0.2">
      <c r="A47" s="34">
        <f>'Para-responder'!B52</f>
        <v>3</v>
      </c>
      <c r="B47" s="35" t="str">
        <f>'Para-responder'!C52</f>
        <v>CONTRATACIÓN ADMINISTRATIVA</v>
      </c>
      <c r="C47" s="8"/>
      <c r="E47" s="29" t="s">
        <v>272</v>
      </c>
      <c r="F47" s="29" t="s">
        <v>273</v>
      </c>
      <c r="G47" s="29" t="s">
        <v>274</v>
      </c>
      <c r="I47" s="29" t="s">
        <v>272</v>
      </c>
      <c r="J47" s="29" t="s">
        <v>273</v>
      </c>
      <c r="K47" s="29" t="s">
        <v>274</v>
      </c>
    </row>
    <row r="48" spans="1:11" ht="25.5" x14ac:dyDescent="0.2">
      <c r="A48" s="7" t="str">
        <f>'Para-responder'!B53</f>
        <v>3.1</v>
      </c>
      <c r="B48" s="15" t="str">
        <f>'Para-responder'!C53</f>
        <v>¿Se ha establecido formalmente una proveeduría u otra unidad que asuma el proceso de contratación administrativa?</v>
      </c>
      <c r="C48" s="10" t="str">
        <f>'Para-responder'!D53</f>
        <v>SI</v>
      </c>
      <c r="E48" s="3" t="str">
        <f t="shared" ref="E48:E60" si="6">IF(I48="X",$C48,"")</f>
        <v/>
      </c>
      <c r="F48" s="3" t="str">
        <f t="shared" ref="F48:F60" si="7">IF(J48="X",$C48,"")</f>
        <v/>
      </c>
      <c r="G48" s="3" t="str">
        <f t="shared" ref="G48:G60" si="8">IF(K48="X",$C48,"")</f>
        <v>SI</v>
      </c>
      <c r="K48" s="3" t="s">
        <v>275</v>
      </c>
    </row>
    <row r="49" spans="1:11" ht="102" x14ac:dyDescent="0.2">
      <c r="A49" s="7" t="str">
        <f>'Para-responder'!B54</f>
        <v>3.2</v>
      </c>
      <c r="B49" s="15" t="str">
        <f>'Para-responder'!C54</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SE LA NORMATIVA CONTEMPLE LAS CUATRO ETAPAS.)</v>
      </c>
      <c r="C49" s="10" t="str">
        <f>'Para-responder'!D54</f>
        <v>SI</v>
      </c>
      <c r="E49" s="3" t="str">
        <f t="shared" si="6"/>
        <v/>
      </c>
      <c r="F49" s="3" t="str">
        <f t="shared" si="7"/>
        <v/>
      </c>
      <c r="G49" s="3" t="str">
        <f t="shared" si="8"/>
        <v>SI</v>
      </c>
      <c r="K49" s="3" t="s">
        <v>275</v>
      </c>
    </row>
    <row r="50" spans="1:11" ht="38.25" x14ac:dyDescent="0.2">
      <c r="A50" s="7" t="str">
        <f>'Para-responder'!B55</f>
        <v>3.3</v>
      </c>
      <c r="B50" s="15" t="str">
        <f>'Para-responder'!C55</f>
        <v>¿Están formalmente definidos los roles, las responsabilidades y la coordinación de los funcionarios asignados a las diferentes actividades relacionadas con el proceso de contratación administrativa?</v>
      </c>
      <c r="C50" s="10" t="str">
        <f>'Para-responder'!D55</f>
        <v>SI</v>
      </c>
      <c r="E50" s="3" t="str">
        <f t="shared" si="6"/>
        <v/>
      </c>
      <c r="F50" s="3" t="str">
        <f t="shared" si="7"/>
        <v/>
      </c>
      <c r="G50" s="3" t="str">
        <f t="shared" si="8"/>
        <v>SI</v>
      </c>
      <c r="K50" s="3" t="s">
        <v>275</v>
      </c>
    </row>
    <row r="51" spans="1:11" ht="25.5" x14ac:dyDescent="0.2">
      <c r="A51" s="7" t="str">
        <f>'Para-responder'!B56</f>
        <v>3.4</v>
      </c>
      <c r="B51" s="15" t="str">
        <f>'Para-responder'!C56</f>
        <v>¿Están formalmente definidos los plazos máximos que deben durar las diferentes actividades relacionadas con el proceso de contratación administrativa?</v>
      </c>
      <c r="C51" s="10" t="str">
        <f>'Para-responder'!D56</f>
        <v>SI</v>
      </c>
      <c r="E51" s="3" t="str">
        <f t="shared" si="6"/>
        <v>SI</v>
      </c>
      <c r="F51" s="3" t="str">
        <f t="shared" si="7"/>
        <v/>
      </c>
      <c r="G51" s="3" t="str">
        <f t="shared" si="8"/>
        <v/>
      </c>
      <c r="I51" s="3" t="s">
        <v>275</v>
      </c>
    </row>
    <row r="52" spans="1:11" ht="25.5" x14ac:dyDescent="0.2">
      <c r="A52" s="7" t="str">
        <f>'Para-responder'!B57</f>
        <v>3.5</v>
      </c>
      <c r="B52" s="15" t="str">
        <f>'Para-responder'!C57</f>
        <v>¿Se prepara un plan o programa anual de adquisiciones que contenga la información mínima requerida?</v>
      </c>
      <c r="C52" s="10" t="str">
        <f>'Para-responder'!D57</f>
        <v>SI</v>
      </c>
      <c r="E52" s="3" t="str">
        <f t="shared" si="6"/>
        <v>SI</v>
      </c>
      <c r="F52" s="3" t="str">
        <f t="shared" si="7"/>
        <v/>
      </c>
      <c r="G52" s="3" t="str">
        <f t="shared" si="8"/>
        <v/>
      </c>
      <c r="I52" s="33" t="s">
        <v>275</v>
      </c>
      <c r="K52" s="12"/>
    </row>
    <row r="53" spans="1:11" ht="25.5" x14ac:dyDescent="0.2">
      <c r="A53" s="7" t="str">
        <f>'Para-responder'!B58</f>
        <v>3.6</v>
      </c>
      <c r="B53" s="15" t="str">
        <f>'Para-responder'!C58</f>
        <v>¿La institución publica su plan de adquisiciones en su página de Internet o por otros medios, para conocimiento público?</v>
      </c>
      <c r="C53" s="10" t="str">
        <f>'Para-responder'!D58</f>
        <v>SI</v>
      </c>
      <c r="E53" s="3" t="str">
        <f t="shared" si="6"/>
        <v/>
      </c>
      <c r="F53" s="3" t="str">
        <f t="shared" si="7"/>
        <v>SI</v>
      </c>
      <c r="G53" s="3" t="str">
        <f t="shared" si="8"/>
        <v/>
      </c>
      <c r="J53" s="33" t="s">
        <v>275</v>
      </c>
      <c r="K53" s="12"/>
    </row>
    <row r="54" spans="1:11" ht="63.75" x14ac:dyDescent="0.2">
      <c r="A54" s="7" t="str">
        <f>'Para-responder'!B59</f>
        <v>3.7</v>
      </c>
      <c r="B54" s="15" t="str">
        <f>'Para-responder'!C59</f>
        <v>¿La institución incorpora en el proceso de admisibilidad de ofertas, una definición de los límites máximos y mínimos de los precios aceptables para los bienes y servicios que adquirirá, derivados del estudio de razonabilidad de precios? (Si la institución está sujeta al Reglamento de Contratación Administrativa, considere como referencia el artículo 30 de ese reglamento.)</v>
      </c>
      <c r="C54" s="10" t="str">
        <f>'Para-responder'!D59</f>
        <v>NO</v>
      </c>
      <c r="E54" s="3" t="str">
        <f t="shared" si="6"/>
        <v>NO</v>
      </c>
      <c r="F54" s="3" t="str">
        <f t="shared" si="7"/>
        <v/>
      </c>
      <c r="G54" s="3" t="str">
        <f t="shared" si="8"/>
        <v/>
      </c>
      <c r="I54" s="3" t="s">
        <v>275</v>
      </c>
    </row>
    <row r="55" spans="1:11" ht="25.5" x14ac:dyDescent="0.2">
      <c r="A55" s="7" t="str">
        <f>'Para-responder'!B60</f>
        <v>3.8</v>
      </c>
      <c r="B55" s="15" t="str">
        <f>'Para-responder'!C60</f>
        <v>¿La normativa interna en materia de contratación administrativa incluye regulaciones específicas sobre reajuste de precios?</v>
      </c>
      <c r="C55" s="10" t="str">
        <f>'Para-responder'!D60</f>
        <v>NO</v>
      </c>
      <c r="E55" s="3" t="str">
        <f t="shared" si="6"/>
        <v>NO</v>
      </c>
      <c r="F55" s="3" t="str">
        <f t="shared" si="7"/>
        <v/>
      </c>
      <c r="G55" s="3" t="str">
        <f t="shared" si="8"/>
        <v/>
      </c>
      <c r="I55" s="33" t="s">
        <v>275</v>
      </c>
      <c r="J55" s="12"/>
    </row>
    <row r="56" spans="1:11" ht="38.25" x14ac:dyDescent="0.2">
      <c r="A56" s="7" t="str">
        <f>'Para-responder'!B61</f>
        <v>3.9</v>
      </c>
      <c r="B56" s="15" t="str">
        <f>'Para-responder'!C61</f>
        <v xml:space="preserve">¿La institución utiliza medios electrónicos (e-compras) que generen información que la ciudadanía pueda accesar, en relación con el avance de la ejecución del plan o programa de adquisiciones? </v>
      </c>
      <c r="C56" s="10" t="str">
        <f>'Para-responder'!D61</f>
        <v>SI</v>
      </c>
      <c r="E56" s="3" t="str">
        <f t="shared" si="6"/>
        <v/>
      </c>
      <c r="F56" s="3" t="str">
        <f t="shared" si="7"/>
        <v>SI</v>
      </c>
      <c r="G56" s="3" t="str">
        <f t="shared" si="8"/>
        <v/>
      </c>
      <c r="I56" s="12"/>
      <c r="J56" s="33" t="s">
        <v>275</v>
      </c>
    </row>
    <row r="57" spans="1:11" ht="25.5" x14ac:dyDescent="0.2">
      <c r="A57" s="7" t="str">
        <f>'Para-responder'!B62</f>
        <v>3.10</v>
      </c>
      <c r="B57" s="15" t="str">
        <f>'Para-responder'!C62</f>
        <v>¿La institución realiza, al final del período correspondiente, una evaluación de la ejecución del plan o programa de adquisiciones, su eficacia y su alineamiento con el plan estratégico?</v>
      </c>
      <c r="C57" s="10" t="str">
        <f>'Para-responder'!D62</f>
        <v>SI</v>
      </c>
      <c r="E57" s="3" t="str">
        <f t="shared" si="6"/>
        <v>SI</v>
      </c>
      <c r="F57" s="3" t="str">
        <f t="shared" si="7"/>
        <v/>
      </c>
      <c r="G57" s="3" t="str">
        <f t="shared" si="8"/>
        <v/>
      </c>
      <c r="I57" s="3" t="s">
        <v>275</v>
      </c>
    </row>
    <row r="58" spans="1:11" ht="25.5" x14ac:dyDescent="0.2">
      <c r="A58" s="7" t="str">
        <f>'Para-responder'!B63</f>
        <v>3.11</v>
      </c>
      <c r="B58" s="15" t="str">
        <f>'Para-responder'!C63</f>
        <v>¿Se prepara un plan de mejoras para el proceso de adquisiciones con base en los resultados de la evaluación de la ejecución del plan o programa de adquisiciones?</v>
      </c>
      <c r="C58" s="10" t="str">
        <f>'Para-responder'!D63</f>
        <v>NO</v>
      </c>
      <c r="E58" s="3" t="str">
        <f t="shared" si="6"/>
        <v>NO</v>
      </c>
      <c r="F58" s="3" t="str">
        <f t="shared" si="7"/>
        <v/>
      </c>
      <c r="G58" s="3" t="str">
        <f t="shared" si="8"/>
        <v/>
      </c>
      <c r="I58" s="33" t="s">
        <v>275</v>
      </c>
      <c r="J58" s="12"/>
    </row>
    <row r="59" spans="1:11" ht="25.5" x14ac:dyDescent="0.2">
      <c r="A59" s="7" t="str">
        <f>'Para-responder'!B64</f>
        <v>3.12</v>
      </c>
      <c r="B59" s="15" t="str">
        <f>'Para-responder'!C64</f>
        <v>¿La institución publica en su página de Internet o por otros medios, la evaluación de la ejecución de su plan o programa de adquisiciones?</v>
      </c>
      <c r="C59" s="10" t="str">
        <f>'Para-responder'!D64</f>
        <v>NO</v>
      </c>
      <c r="E59" s="3" t="str">
        <f t="shared" si="6"/>
        <v/>
      </c>
      <c r="F59" s="3" t="str">
        <f t="shared" si="7"/>
        <v>NO</v>
      </c>
      <c r="G59" s="3" t="str">
        <f t="shared" si="8"/>
        <v/>
      </c>
      <c r="I59" s="12"/>
      <c r="J59" s="33" t="s">
        <v>275</v>
      </c>
    </row>
    <row r="60" spans="1:11" ht="102" x14ac:dyDescent="0.2">
      <c r="A60" s="7" t="str">
        <f>'Para-responder'!B65</f>
        <v>3.13</v>
      </c>
      <c r="B60" s="15" t="str">
        <f>'Para-responder'!C65</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(LA RESPUESTA AFIRMATIVA REQUIERE QUE SE CUMPLAN LOS TRES PUNTOS.)</v>
      </c>
      <c r="C60" s="10" t="str">
        <f>'Para-responder'!D65</f>
        <v>SI</v>
      </c>
      <c r="E60" s="3" t="str">
        <f t="shared" si="6"/>
        <v>SI</v>
      </c>
      <c r="F60" s="3" t="str">
        <f t="shared" si="7"/>
        <v/>
      </c>
      <c r="G60" s="3" t="str">
        <f t="shared" si="8"/>
        <v/>
      </c>
      <c r="I60" s="3" t="s">
        <v>275</v>
      </c>
    </row>
    <row r="61" spans="1:11" x14ac:dyDescent="0.2">
      <c r="A61" s="7"/>
      <c r="B61" s="14"/>
      <c r="C61" s="10"/>
    </row>
    <row r="62" spans="1:11" x14ac:dyDescent="0.2">
      <c r="A62" s="34">
        <f>'Para-responder'!B67</f>
        <v>4</v>
      </c>
      <c r="B62" s="35" t="str">
        <f>'Para-responder'!C67</f>
        <v>PRESUPUESTO</v>
      </c>
      <c r="C62" s="8"/>
      <c r="E62" s="29" t="s">
        <v>272</v>
      </c>
      <c r="F62" s="29" t="s">
        <v>273</v>
      </c>
      <c r="G62" s="29" t="s">
        <v>274</v>
      </c>
      <c r="I62" s="29" t="s">
        <v>272</v>
      </c>
      <c r="J62" s="29" t="s">
        <v>273</v>
      </c>
      <c r="K62" s="29" t="s">
        <v>274</v>
      </c>
    </row>
    <row r="63" spans="1:11" ht="25.5" x14ac:dyDescent="0.2">
      <c r="A63" s="7" t="str">
        <f>'Para-responder'!B68</f>
        <v>4.1</v>
      </c>
      <c r="B63" s="13" t="str">
        <f>'Para-responder'!C68</f>
        <v>¿Existe vinculación entre el plan anual operativo y el presupuesto institucional en todas las fases del proceso plan-presupuesto?</v>
      </c>
      <c r="C63" s="10" t="str">
        <f>'Para-responder'!D68</f>
        <v>SI</v>
      </c>
      <c r="E63" s="3" t="str">
        <f t="shared" ref="E63:E74" si="9">IF(I63="X",$C63,"")</f>
        <v>SI</v>
      </c>
      <c r="F63" s="3" t="str">
        <f t="shared" ref="F63:F74" si="10">IF(J63="X",$C63,"")</f>
        <v/>
      </c>
      <c r="G63" s="3" t="str">
        <f t="shared" ref="G63:G74" si="11">IF(K63="X",$C63,"")</f>
        <v/>
      </c>
      <c r="I63" s="3" t="s">
        <v>275</v>
      </c>
    </row>
    <row r="64" spans="1:11" ht="25.5" x14ac:dyDescent="0.2">
      <c r="A64" s="7" t="str">
        <f>'Para-responder'!B69</f>
        <v>4.2</v>
      </c>
      <c r="B64" s="13" t="str">
        <f>'Para-responder'!C69</f>
        <v>¿Existe un manual de procedimientos que regule cada fase del proceso presupuestario, los plazos y los roles de los participantes?</v>
      </c>
      <c r="C64" s="10" t="str">
        <f>'Para-responder'!D69</f>
        <v>SI</v>
      </c>
      <c r="E64" s="3" t="str">
        <f t="shared" si="9"/>
        <v/>
      </c>
      <c r="F64" s="3" t="str">
        <f t="shared" si="10"/>
        <v/>
      </c>
      <c r="G64" s="3" t="str">
        <f t="shared" si="11"/>
        <v>SI</v>
      </c>
      <c r="K64" s="3" t="s">
        <v>275</v>
      </c>
    </row>
    <row r="65" spans="1:11" ht="25.5" x14ac:dyDescent="0.2">
      <c r="A65" s="7" t="str">
        <f>'Para-responder'!B70</f>
        <v>4.3</v>
      </c>
      <c r="B65" s="13" t="str">
        <f>'Para-responder'!C70</f>
        <v>¿Se publica en la página de Internet de la institución el presupuesto anual de la entidad, a más tardar en el mes posterior a su aprobación?</v>
      </c>
      <c r="C65" s="10" t="str">
        <f>'Para-responder'!D70</f>
        <v>SI</v>
      </c>
      <c r="E65" s="3" t="str">
        <f t="shared" si="9"/>
        <v/>
      </c>
      <c r="F65" s="3" t="str">
        <f t="shared" si="10"/>
        <v>SI</v>
      </c>
      <c r="G65" s="3" t="str">
        <f t="shared" si="11"/>
        <v/>
      </c>
      <c r="J65" s="3" t="s">
        <v>275</v>
      </c>
    </row>
    <row r="66" spans="1:11" ht="127.5" x14ac:dyDescent="0.2">
      <c r="A66" s="7" t="str">
        <f>'Para-responder'!B71</f>
        <v>4.4</v>
      </c>
      <c r="B66" s="13" t="str">
        <f>'Para-responder'!C71</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SE CUMPLAN LOS SEIS PUNTOS, COMO MÍNIMO.)</v>
      </c>
      <c r="C66" s="10" t="str">
        <f>'Para-responder'!D71</f>
        <v>SI</v>
      </c>
      <c r="E66" s="3" t="str">
        <f t="shared" si="9"/>
        <v>SI</v>
      </c>
      <c r="F66" s="3" t="str">
        <f t="shared" si="10"/>
        <v/>
      </c>
      <c r="G66" s="3" t="str">
        <f t="shared" si="11"/>
        <v/>
      </c>
      <c r="I66" s="3" t="s">
        <v>275</v>
      </c>
    </row>
    <row r="67" spans="1:11" ht="38.25" x14ac:dyDescent="0.2">
      <c r="A67" s="7" t="str">
        <f>'Para-responder'!B72</f>
        <v>4.5</v>
      </c>
      <c r="B67" s="13" t="str">
        <f>'Para-responder'!C72</f>
        <v>¿Se realiza, como parte de la evaluación presupuestaria, una valoración o un análisis individualizado de gasto al menos para los servicios que hayan sido identificados formalmente como más relevantes por la máxima jerarquía?</v>
      </c>
      <c r="C67" s="10" t="str">
        <f>'Para-responder'!D72</f>
        <v>SI</v>
      </c>
      <c r="E67" s="3" t="str">
        <f t="shared" si="9"/>
        <v>SI</v>
      </c>
      <c r="F67" s="3" t="str">
        <f t="shared" si="10"/>
        <v/>
      </c>
      <c r="G67" s="3" t="str">
        <f t="shared" si="11"/>
        <v/>
      </c>
      <c r="I67" s="3" t="s">
        <v>275</v>
      </c>
    </row>
    <row r="68" spans="1:11" ht="25.5" x14ac:dyDescent="0.2">
      <c r="A68" s="7" t="str">
        <f>'Para-responder'!B73</f>
        <v>4.6</v>
      </c>
      <c r="B68" s="13" t="str">
        <f>'Para-responder'!C73</f>
        <v>¿Se discuten y valoran periódicamente con el jerarca los resultados de los informes de ejecución presupuestaria?</v>
      </c>
      <c r="C68" s="10" t="str">
        <f>'Para-responder'!D73</f>
        <v>SI</v>
      </c>
      <c r="E68" s="3" t="str">
        <f t="shared" si="9"/>
        <v>SI</v>
      </c>
      <c r="F68" s="3" t="str">
        <f t="shared" si="10"/>
        <v/>
      </c>
      <c r="G68" s="3" t="str">
        <f t="shared" si="11"/>
        <v/>
      </c>
      <c r="I68" s="3" t="s">
        <v>275</v>
      </c>
    </row>
    <row r="69" spans="1:11" x14ac:dyDescent="0.2">
      <c r="A69" s="7" t="str">
        <f>'Para-responder'!B74</f>
        <v>4.7</v>
      </c>
      <c r="B69" s="13" t="str">
        <f>'Para-responder'!C74</f>
        <v>¿Se revisa por un tercero independiente la liquidación presupuestaria?</v>
      </c>
      <c r="C69" s="10" t="str">
        <f>'Para-responder'!D74</f>
        <v>NO</v>
      </c>
      <c r="E69" s="3" t="str">
        <f t="shared" si="9"/>
        <v/>
      </c>
      <c r="F69" s="3" t="str">
        <f t="shared" si="10"/>
        <v/>
      </c>
      <c r="G69" s="3" t="str">
        <f t="shared" si="11"/>
        <v>NO</v>
      </c>
      <c r="I69" s="12"/>
      <c r="K69" s="33" t="s">
        <v>275</v>
      </c>
    </row>
    <row r="70" spans="1:11" ht="38.25" x14ac:dyDescent="0.2">
      <c r="A70" s="7" t="str">
        <f>'Para-responder'!B75</f>
        <v>4.8</v>
      </c>
      <c r="B70" s="13" t="str">
        <f>'Para-responder'!C75</f>
        <v>¿Se publica en la página de Internet el informe de evaluación presupuestaria del año anterior, que comprenda la ejecución presupuestaria y el grado de cumplimiento de metas y objetivos, a más tardar durante el primer trimestre del año en ejecución?</v>
      </c>
      <c r="C70" s="10" t="str">
        <f>'Para-responder'!D75</f>
        <v>SI</v>
      </c>
      <c r="E70" s="3" t="str">
        <f t="shared" si="9"/>
        <v/>
      </c>
      <c r="F70" s="3" t="str">
        <f t="shared" si="10"/>
        <v>SI</v>
      </c>
      <c r="G70" s="3" t="str">
        <f t="shared" si="11"/>
        <v/>
      </c>
      <c r="J70" s="33" t="s">
        <v>275</v>
      </c>
      <c r="K70" s="12"/>
    </row>
    <row r="71" spans="1:11" x14ac:dyDescent="0.2">
      <c r="A71" s="7" t="str">
        <f>'Para-responder'!B76</f>
        <v>4.9</v>
      </c>
      <c r="B71" s="13" t="str">
        <f>'Para-responder'!C76</f>
        <v xml:space="preserve">¿Existen mecanismos o disposiciones internas para regular el proceso de visado de gastos? </v>
      </c>
      <c r="C71" s="10" t="str">
        <f>'Para-responder'!D76</f>
        <v>SI</v>
      </c>
      <c r="E71" s="3" t="str">
        <f t="shared" si="9"/>
        <v/>
      </c>
      <c r="F71" s="3" t="str">
        <f t="shared" si="10"/>
        <v/>
      </c>
      <c r="G71" s="3" t="str">
        <f t="shared" si="11"/>
        <v>SI</v>
      </c>
      <c r="K71" s="3" t="s">
        <v>275</v>
      </c>
    </row>
    <row r="72" spans="1:11" ht="25.5" x14ac:dyDescent="0.2">
      <c r="A72" s="7" t="str">
        <f>'Para-responder'!B77</f>
        <v>4.10</v>
      </c>
      <c r="B72" s="13" t="str">
        <f>'Para-responder'!C77</f>
        <v xml:space="preserve">¿Existe un funcionario responsable del visado de gastos, según lo establece el artículo 11 del Reglamento sobre Visado de Gastos?  </v>
      </c>
      <c r="C72" s="10" t="str">
        <f>'Para-responder'!D77</f>
        <v>SI</v>
      </c>
      <c r="E72" s="3" t="str">
        <f t="shared" si="9"/>
        <v/>
      </c>
      <c r="F72" s="3" t="str">
        <f t="shared" si="10"/>
        <v/>
      </c>
      <c r="G72" s="3" t="str">
        <f t="shared" si="11"/>
        <v>SI</v>
      </c>
      <c r="J72" s="12"/>
      <c r="K72" s="33" t="s">
        <v>275</v>
      </c>
    </row>
    <row r="73" spans="1:11" ht="25.5" x14ac:dyDescent="0.2">
      <c r="A73" s="7" t="str">
        <f>'Para-responder'!B78</f>
        <v>4.11</v>
      </c>
      <c r="B73" s="13" t="str">
        <f>'Para-responder'!C78</f>
        <v>¿Se formulan distintos escenarios presupuestarios para elaborar el anteproyecto del presupuesto inicial que se somete al Ministerio de Hacienda?</v>
      </c>
      <c r="C73" s="10" t="str">
        <f>'Para-responder'!D78</f>
        <v>SI</v>
      </c>
      <c r="E73" s="3" t="str">
        <f t="shared" si="9"/>
        <v/>
      </c>
      <c r="F73" s="3" t="str">
        <f t="shared" si="10"/>
        <v>SI</v>
      </c>
      <c r="G73" s="3" t="str">
        <f t="shared" si="11"/>
        <v/>
      </c>
      <c r="J73" s="3" t="s">
        <v>275</v>
      </c>
    </row>
    <row r="74" spans="1:11" ht="38.25" x14ac:dyDescent="0.2">
      <c r="A74" s="7" t="str">
        <f>'Para-responder'!B79</f>
        <v>4.12</v>
      </c>
      <c r="B74" s="13" t="str">
        <f>'Para-responder'!C79</f>
        <v>¿En la elaboración del anteproyecto de presupuesto se consideran las variables de  la programación macroeconómica y los límites presupuestarios para las propuestas de los diferentes rubros de gastos?</v>
      </c>
      <c r="C74" s="10" t="str">
        <f>'Para-responder'!D79</f>
        <v>SI</v>
      </c>
      <c r="E74" s="3" t="str">
        <f t="shared" si="9"/>
        <v/>
      </c>
      <c r="F74" s="3" t="str">
        <f t="shared" si="10"/>
        <v>SI</v>
      </c>
      <c r="G74" s="3" t="str">
        <f t="shared" si="11"/>
        <v/>
      </c>
      <c r="J74" s="3" t="s">
        <v>275</v>
      </c>
    </row>
    <row r="75" spans="1:11" x14ac:dyDescent="0.2">
      <c r="A75" s="7"/>
      <c r="B75" s="14"/>
      <c r="C75" s="10"/>
    </row>
    <row r="76" spans="1:11" x14ac:dyDescent="0.2">
      <c r="A76" s="34">
        <f>'Para-responder'!B81</f>
        <v>5</v>
      </c>
      <c r="B76" s="35" t="str">
        <f>'Para-responder'!C81</f>
        <v>TECNOLOGÍAS DE LAS INFORMACIÓN</v>
      </c>
      <c r="C76" s="8"/>
      <c r="E76" s="29" t="s">
        <v>272</v>
      </c>
      <c r="F76" s="29" t="s">
        <v>273</v>
      </c>
      <c r="G76" s="29" t="s">
        <v>274</v>
      </c>
      <c r="I76" s="29" t="s">
        <v>272</v>
      </c>
      <c r="J76" s="29" t="s">
        <v>273</v>
      </c>
      <c r="K76" s="29" t="s">
        <v>274</v>
      </c>
    </row>
    <row r="77" spans="1:11" ht="25.5" x14ac:dyDescent="0.2">
      <c r="A77" s="7" t="str">
        <f>'Para-responder'!B82</f>
        <v>5.1</v>
      </c>
      <c r="B77" s="13" t="str">
        <f>'Para-responder'!C82</f>
        <v>¿La institución ha establecido una estructura formal del departamento de TI, que contemple el establecimiento de los roles y las responsabilidades de sus funcionarios?</v>
      </c>
      <c r="C77" s="10" t="str">
        <f>'Para-responder'!D82</f>
        <v>SI</v>
      </c>
      <c r="E77" s="3" t="str">
        <f t="shared" ref="E77:E92" si="12">IF(I77="X",$C77,"")</f>
        <v/>
      </c>
      <c r="F77" s="3" t="str">
        <f t="shared" ref="F77:F92" si="13">IF(J77="X",$C77,"")</f>
        <v/>
      </c>
      <c r="G77" s="3" t="str">
        <f t="shared" ref="G77:G92" si="14">IF(K77="X",$C77,"")</f>
        <v>SI</v>
      </c>
      <c r="K77" s="3" t="s">
        <v>275</v>
      </c>
    </row>
    <row r="78" spans="1:11" ht="51" x14ac:dyDescent="0.2">
      <c r="A78" s="7" t="str">
        <f>'Para-responder'!B83</f>
        <v>5.2</v>
      </c>
      <c r="B78" s="13" t="str">
        <f>'Para-responder'!C83</f>
        <v xml:space="preserve"> ¿Existen en la institución funcionarios formalmente designados para que conformen una representación razonable que como parte de sus labores, asesoren y apoyen al jerarca en la toma de decisiones estratégicas en relación con el uso y el mantenimiento de tecnologías de información?</v>
      </c>
      <c r="C78" s="10" t="str">
        <f>'Para-responder'!D83</f>
        <v>SI</v>
      </c>
      <c r="E78" s="3" t="str">
        <f t="shared" si="12"/>
        <v>SI</v>
      </c>
      <c r="F78" s="3" t="str">
        <f t="shared" si="13"/>
        <v/>
      </c>
      <c r="G78" s="3" t="str">
        <f t="shared" si="14"/>
        <v/>
      </c>
      <c r="I78" s="3" t="s">
        <v>275</v>
      </c>
    </row>
    <row r="79" spans="1:11" ht="127.5" x14ac:dyDescent="0.2">
      <c r="A79" s="7" t="str">
        <f>'Para-responder'!B84</f>
        <v>5.3</v>
      </c>
      <c r="B79" s="13" t="str">
        <f>'Para-responder'!C84</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SE CUMPLAN LOS TRES REQUISITOS, COMO MÍNIMO.)</v>
      </c>
      <c r="C79" s="10" t="str">
        <f>'Para-responder'!D84</f>
        <v>SI</v>
      </c>
      <c r="E79" s="3" t="str">
        <f t="shared" si="12"/>
        <v>SI</v>
      </c>
      <c r="F79" s="3" t="str">
        <f t="shared" si="13"/>
        <v/>
      </c>
      <c r="G79" s="3" t="str">
        <f t="shared" si="14"/>
        <v/>
      </c>
      <c r="I79" s="3" t="s">
        <v>275</v>
      </c>
    </row>
    <row r="80" spans="1:11" ht="63.75" x14ac:dyDescent="0.2">
      <c r="A80" s="7" t="str">
        <f>'Para-responder'!B85</f>
        <v>5.4</v>
      </c>
      <c r="B80" s="13" t="str">
        <f>'Para-responder'!C85</f>
        <v xml:space="preserve">¿La institución cuenta con un modelo de arquitectura de la información que:
a. Sea conocido y utilizado por el nivel gerencial de la institución?
b. Caracterice los datos de la institución, aunque sea a nivel general?
(LA RESPUESTA AFIRMATIVA REQUIERE QUE SE CUMPLAN AMBOS PUNTOS.)
</v>
      </c>
      <c r="C80" s="10" t="str">
        <f>'Para-responder'!D85</f>
        <v>NO</v>
      </c>
      <c r="E80" s="3" t="str">
        <f t="shared" si="12"/>
        <v>NO</v>
      </c>
      <c r="F80" s="3" t="str">
        <f t="shared" si="13"/>
        <v/>
      </c>
      <c r="G80" s="3" t="str">
        <f t="shared" si="14"/>
        <v/>
      </c>
      <c r="I80" s="3" t="s">
        <v>275</v>
      </c>
    </row>
    <row r="81" spans="1:11" ht="42" customHeight="1" x14ac:dyDescent="0.2">
      <c r="A81" s="7" t="str">
        <f>'Para-responder'!B86</f>
        <v>5.5</v>
      </c>
      <c r="B81" s="13" t="str">
        <f>'Para-responder'!C86</f>
        <v>¿La institución cuenta con un modelo de plataforma tecnológica que defina los estándares, regulaciones y políticas para la adquisición, operación y administración de la capacidad tanto de hardware como de software de plataforma?</v>
      </c>
      <c r="C81" s="10" t="str">
        <f>'Para-responder'!D86</f>
        <v>NO</v>
      </c>
      <c r="E81" s="3" t="str">
        <f t="shared" si="12"/>
        <v>NO</v>
      </c>
      <c r="F81" s="3" t="str">
        <f t="shared" si="13"/>
        <v/>
      </c>
      <c r="G81" s="3" t="str">
        <f t="shared" si="14"/>
        <v/>
      </c>
      <c r="I81" s="3" t="s">
        <v>275</v>
      </c>
    </row>
    <row r="82" spans="1:11" ht="25.5" x14ac:dyDescent="0.2">
      <c r="A82" s="7" t="str">
        <f>'Para-responder'!B87</f>
        <v>5.6</v>
      </c>
      <c r="B82" s="13" t="str">
        <f>'Para-responder'!C87</f>
        <v>¿La institución cuenta con un modelo de aplicaciones (software) que defina los estándares para su desarrollo y/o adquisición?</v>
      </c>
      <c r="C82" s="10" t="str">
        <f>'Para-responder'!D87</f>
        <v>NO</v>
      </c>
      <c r="E82" s="3" t="str">
        <f t="shared" si="12"/>
        <v>NO</v>
      </c>
      <c r="F82" s="3" t="str">
        <f t="shared" si="13"/>
        <v/>
      </c>
      <c r="G82" s="3" t="str">
        <f t="shared" si="14"/>
        <v/>
      </c>
      <c r="I82" s="3" t="s">
        <v>275</v>
      </c>
    </row>
    <row r="83" spans="1:11" ht="25.5" x14ac:dyDescent="0.2">
      <c r="A83" s="7" t="str">
        <f>'Para-responder'!B88</f>
        <v>5.7</v>
      </c>
      <c r="B83" s="13" t="str">
        <f>'Para-responder'!C88</f>
        <v>¿La institución cuenta con un modelo de entrega de servicio de TI que defina los acuerdos de nivel de servicio con los usuarios?</v>
      </c>
      <c r="C83" s="10" t="str">
        <f>'Para-responder'!D88</f>
        <v>NO</v>
      </c>
      <c r="E83" s="3" t="str">
        <f t="shared" si="12"/>
        <v/>
      </c>
      <c r="F83" s="3" t="str">
        <f t="shared" si="13"/>
        <v>NO</v>
      </c>
      <c r="G83" s="3" t="str">
        <f t="shared" si="14"/>
        <v/>
      </c>
      <c r="J83" s="3" t="s">
        <v>275</v>
      </c>
    </row>
    <row r="84" spans="1:11" x14ac:dyDescent="0.2">
      <c r="A84" s="7" t="str">
        <f>'Para-responder'!B89</f>
        <v>5.8</v>
      </c>
      <c r="B84" s="13" t="str">
        <f>'Para-responder'!C89</f>
        <v>¿Se ha oficializado en la institución un marco de gestión para la calidad de la información?</v>
      </c>
      <c r="C84" s="10" t="str">
        <f>'Para-responder'!D89</f>
        <v>NO</v>
      </c>
      <c r="E84" s="3" t="str">
        <f t="shared" si="12"/>
        <v/>
      </c>
      <c r="F84" s="3" t="str">
        <f t="shared" si="13"/>
        <v>NO</v>
      </c>
      <c r="G84" s="3" t="str">
        <f t="shared" si="14"/>
        <v/>
      </c>
      <c r="J84" s="3" t="s">
        <v>275</v>
      </c>
    </row>
    <row r="85" spans="1:11" ht="89.25" x14ac:dyDescent="0.2">
      <c r="A85" s="7" t="str">
        <f>'Para-responder'!B90</f>
        <v>5.9</v>
      </c>
      <c r="B85" s="13" t="str">
        <f>'Para-responder'!C90</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85" s="10" t="str">
        <f>'Para-responder'!D90</f>
        <v>SI</v>
      </c>
      <c r="E85" s="3" t="str">
        <f t="shared" si="12"/>
        <v/>
      </c>
      <c r="F85" s="3" t="str">
        <f t="shared" si="13"/>
        <v>SI</v>
      </c>
      <c r="G85" s="3" t="str">
        <f t="shared" si="14"/>
        <v/>
      </c>
      <c r="J85" s="3" t="s">
        <v>275</v>
      </c>
    </row>
    <row r="86" spans="1:11" ht="114.75" x14ac:dyDescent="0.2">
      <c r="A86" s="7" t="str">
        <f>'Para-responder'!B91</f>
        <v>5.10</v>
      </c>
      <c r="B86" s="13" t="str">
        <f>'Para-responder'!C91</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(LA RESPUESTA AFIRMATIVA REQUIERE QUE SE CUMPLAN LOS TRES PUNTOS.)</v>
      </c>
      <c r="C86" s="10" t="str">
        <f>'Para-responder'!D91</f>
        <v>NO</v>
      </c>
      <c r="E86" s="3" t="str">
        <f t="shared" si="12"/>
        <v/>
      </c>
      <c r="F86" s="3" t="str">
        <f t="shared" si="13"/>
        <v/>
      </c>
      <c r="G86" s="3" t="str">
        <f t="shared" si="14"/>
        <v>NO</v>
      </c>
      <c r="K86" s="3" t="s">
        <v>275</v>
      </c>
    </row>
    <row r="87" spans="1:11" ht="25.5" x14ac:dyDescent="0.2">
      <c r="A87" s="7" t="str">
        <f>'Para-responder'!B92</f>
        <v>5.11</v>
      </c>
      <c r="B87" s="13" t="str">
        <f>'Para-responder'!C92</f>
        <v>¿La institución ha definido, oficializado y comunicado políticas y procedimientos de seguridad lógica?</v>
      </c>
      <c r="C87" s="10" t="str">
        <f>'Para-responder'!D92</f>
        <v>NO</v>
      </c>
      <c r="E87" s="3" t="str">
        <f t="shared" si="12"/>
        <v/>
      </c>
      <c r="F87" s="3" t="str">
        <f t="shared" si="13"/>
        <v/>
      </c>
      <c r="G87" s="3" t="str">
        <f t="shared" si="14"/>
        <v>NO</v>
      </c>
      <c r="K87" s="3" t="s">
        <v>275</v>
      </c>
    </row>
    <row r="88" spans="1:11" ht="38.25" x14ac:dyDescent="0.2">
      <c r="A88" s="7" t="str">
        <f>'Para-responder'!B93</f>
        <v>5.12</v>
      </c>
      <c r="B88" s="13" t="str">
        <f>'Para-responder'!C93</f>
        <v>¿Se han definido e implementado procedimientos para otorgar, limitar y revocar el acceso físico al centro de cómputo y a otras instalaciones que mantienen equipos e información sensibles?</v>
      </c>
      <c r="C88" s="10" t="str">
        <f>'Para-responder'!D93</f>
        <v>SI</v>
      </c>
      <c r="E88" s="3" t="str">
        <f t="shared" si="12"/>
        <v/>
      </c>
      <c r="F88" s="3" t="str">
        <f t="shared" si="13"/>
        <v/>
      </c>
      <c r="G88" s="3" t="str">
        <f t="shared" si="14"/>
        <v>SI</v>
      </c>
      <c r="K88" s="3" t="s">
        <v>275</v>
      </c>
    </row>
    <row r="89" spans="1:11" ht="38.25" x14ac:dyDescent="0.2">
      <c r="A89" s="7" t="str">
        <f>'Para-responder'!B94</f>
        <v>5.13</v>
      </c>
      <c r="B89" s="13" t="str">
        <f>'Para-responder'!C94</f>
        <v>¿Se aplican medidas de prevención, detección y corrección para proteger los sistemas contra software malicioso (virus, gusanos, spyware, correo basura, software fraudulento, etc.)?</v>
      </c>
      <c r="C89" s="10" t="str">
        <f>'Para-responder'!D94</f>
        <v>SI</v>
      </c>
      <c r="E89" s="3" t="str">
        <f t="shared" si="12"/>
        <v>SI</v>
      </c>
      <c r="F89" s="3" t="str">
        <f t="shared" si="13"/>
        <v/>
      </c>
      <c r="G89" s="3" t="str">
        <f t="shared" si="14"/>
        <v/>
      </c>
      <c r="I89" s="3" t="s">
        <v>275</v>
      </c>
    </row>
    <row r="90" spans="1:11" ht="51" x14ac:dyDescent="0.2">
      <c r="A90" s="7" t="str">
        <f>'Para-responder'!B95</f>
        <v>5.14</v>
      </c>
      <c r="B90" s="13" t="str">
        <f>'Para-responder'!C95</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90" s="10" t="str">
        <f>'Para-responder'!D95</f>
        <v>NO</v>
      </c>
      <c r="E90" s="3" t="str">
        <f t="shared" si="12"/>
        <v/>
      </c>
      <c r="F90" s="3" t="str">
        <f t="shared" si="13"/>
        <v/>
      </c>
      <c r="G90" s="3" t="str">
        <f t="shared" si="14"/>
        <v>NO</v>
      </c>
      <c r="K90" s="3" t="s">
        <v>275</v>
      </c>
    </row>
    <row r="91" spans="1:11" ht="25.5" x14ac:dyDescent="0.2">
      <c r="A91" s="7" t="str">
        <f>'Para-responder'!B96</f>
        <v>5.15</v>
      </c>
      <c r="B91" s="13" t="str">
        <f>'Para-responder'!C96</f>
        <v>¿Existe un plan formal que asegure la continuidad de los servicios de tecnologías de información en la organización?</v>
      </c>
      <c r="C91" s="10" t="str">
        <f>'Para-responder'!D96</f>
        <v>SI</v>
      </c>
      <c r="E91" s="3" t="str">
        <f t="shared" si="12"/>
        <v>SI</v>
      </c>
      <c r="F91" s="3" t="str">
        <f t="shared" si="13"/>
        <v/>
      </c>
      <c r="G91" s="3" t="str">
        <f t="shared" si="14"/>
        <v/>
      </c>
      <c r="I91" s="3" t="s">
        <v>275</v>
      </c>
    </row>
    <row r="92" spans="1:11" x14ac:dyDescent="0.2">
      <c r="A92" s="7" t="str">
        <f>'Para-responder'!B97</f>
        <v>5.16</v>
      </c>
      <c r="B92" s="13" t="str">
        <f>'Para-responder'!C97</f>
        <v>¿Las políticas de TI se comunican a todos los usuarios internos y externos relevantes?</v>
      </c>
      <c r="C92" s="10" t="str">
        <f>'Para-responder'!D97</f>
        <v>NO</v>
      </c>
      <c r="E92" s="3" t="str">
        <f t="shared" si="12"/>
        <v/>
      </c>
      <c r="F92" s="3" t="str">
        <f t="shared" si="13"/>
        <v>NO</v>
      </c>
      <c r="G92" s="3" t="str">
        <f t="shared" si="14"/>
        <v/>
      </c>
      <c r="J92" s="3" t="s">
        <v>275</v>
      </c>
    </row>
    <row r="93" spans="1:11" x14ac:dyDescent="0.2">
      <c r="A93" s="5"/>
      <c r="B93" s="11"/>
      <c r="C93" s="8"/>
    </row>
    <row r="94" spans="1:11" x14ac:dyDescent="0.2">
      <c r="A94" s="5"/>
      <c r="B94" s="20" t="s">
        <v>276</v>
      </c>
      <c r="C94" s="21">
        <f>COUNTIF(C77:C92,"si")</f>
        <v>7</v>
      </c>
      <c r="E94" s="21">
        <f>COUNTIF(E77:E92,"si")</f>
        <v>4</v>
      </c>
      <c r="F94" s="21">
        <f>COUNTIF(F77:F92,"si")</f>
        <v>1</v>
      </c>
      <c r="G94" s="21">
        <f>COUNTIF(G77:G92,"si")</f>
        <v>2</v>
      </c>
    </row>
    <row r="95" spans="1:11" x14ac:dyDescent="0.2">
      <c r="A95" s="5"/>
      <c r="B95" s="20" t="s">
        <v>277</v>
      </c>
      <c r="C95" s="21">
        <f>COUNTIF(C77:C92,"No")</f>
        <v>9</v>
      </c>
      <c r="E95" s="21">
        <f>COUNTIF(E77:E92,"No")</f>
        <v>3</v>
      </c>
      <c r="F95" s="21">
        <f>COUNTIF(F77:F92,"No")</f>
        <v>3</v>
      </c>
      <c r="G95" s="21">
        <f>COUNTIF(G77:G92,"No")</f>
        <v>3</v>
      </c>
    </row>
    <row r="96" spans="1:11" x14ac:dyDescent="0.2">
      <c r="A96" s="5"/>
      <c r="B96" s="20" t="s">
        <v>278</v>
      </c>
      <c r="C96" s="21">
        <f>COUNTIF(C77:C92,"No APLICA")</f>
        <v>0</v>
      </c>
      <c r="E96" s="21">
        <f>COUNTIF(E77:E92,"No APLICA")</f>
        <v>0</v>
      </c>
      <c r="F96" s="21">
        <f>COUNTIF(F77:F92,"No APLICA")</f>
        <v>0</v>
      </c>
      <c r="G96" s="21">
        <f>COUNTIF(G77:G92,"No APLICA")</f>
        <v>0</v>
      </c>
    </row>
    <row r="97" spans="1:11" x14ac:dyDescent="0.2">
      <c r="A97" s="5"/>
      <c r="B97" s="20" t="s">
        <v>279</v>
      </c>
      <c r="C97" s="21">
        <f>IF((SUM(C94:C96)-C96)=0,0,(C94*100/(SUM(C94:C96)-C96)))</f>
        <v>43.75</v>
      </c>
      <c r="E97" s="21">
        <f>IF((SUM(E94:E96)-E96)=0,0,(E94*100/(SUM(E94:E96)-E96)))</f>
        <v>57.142857142857146</v>
      </c>
      <c r="F97" s="21">
        <f>IF((SUM(F94:F96)-F96)=0,0,(F94*100/(SUM(F94:F96)-F96)))</f>
        <v>25</v>
      </c>
      <c r="G97" s="21">
        <f>IF((SUM(G94:G96)-G96)=0,0,(G94*100/(SUM(G94:G96)-G96)))</f>
        <v>40</v>
      </c>
    </row>
    <row r="98" spans="1:11" x14ac:dyDescent="0.2">
      <c r="A98" s="5"/>
      <c r="B98" s="11"/>
      <c r="C98" s="8"/>
    </row>
    <row r="99" spans="1:11" x14ac:dyDescent="0.2">
      <c r="A99" s="34">
        <f>'Para-responder'!B99</f>
        <v>6</v>
      </c>
      <c r="B99" s="35" t="str">
        <f>'Para-responder'!C99</f>
        <v>SERVICIO AL USUARIO</v>
      </c>
      <c r="C99" s="8"/>
      <c r="E99" s="29" t="s">
        <v>272</v>
      </c>
      <c r="F99" s="29" t="s">
        <v>273</v>
      </c>
      <c r="G99" s="29" t="s">
        <v>274</v>
      </c>
      <c r="I99" s="29" t="s">
        <v>272</v>
      </c>
      <c r="J99" s="29" t="s">
        <v>273</v>
      </c>
      <c r="K99" s="29" t="s">
        <v>274</v>
      </c>
    </row>
    <row r="100" spans="1:11" ht="102" x14ac:dyDescent="0.2">
      <c r="A100" s="7" t="str">
        <f>'Para-responder'!B100</f>
        <v>6.1</v>
      </c>
      <c r="B100" s="15" t="str">
        <f>'Para-responder'!C100</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CUMPLAN LOS TRES PUNTOS, COMO MÍNIMO)</v>
      </c>
      <c r="C100" s="10" t="str">
        <f>'Para-responder'!D100</f>
        <v>NO</v>
      </c>
      <c r="E100" s="3" t="str">
        <f t="shared" ref="E100:E112" si="15">IF(I100="X",$C100,"")</f>
        <v>NO</v>
      </c>
      <c r="F100" s="3" t="str">
        <f t="shared" ref="F100:F112" si="16">IF(J100="X",$C100,"")</f>
        <v/>
      </c>
      <c r="G100" s="3" t="str">
        <f t="shared" ref="G100:G112" si="17">IF(K100="X",$C100,"")</f>
        <v/>
      </c>
      <c r="I100" s="3" t="s">
        <v>275</v>
      </c>
    </row>
    <row r="101" spans="1:11" ht="38.25" x14ac:dyDescent="0.2">
      <c r="A101" s="7" t="str">
        <f>'Para-responder'!B101</f>
        <v>6.2</v>
      </c>
      <c r="B101" s="15" t="str">
        <f>'Para-responder'!C101</f>
        <v>¿La página de Internet de la institución contiene formularios y vínculos para realizar algún trámite en línea o para iniciarlo en el sitio y facilitar su posterior conclusión en las oficinas de la entidad?</v>
      </c>
      <c r="C101" s="10" t="str">
        <f>'Para-responder'!D101</f>
        <v>SI</v>
      </c>
      <c r="E101" s="3" t="str">
        <f t="shared" si="15"/>
        <v>SI</v>
      </c>
      <c r="F101" s="3" t="str">
        <f t="shared" si="16"/>
        <v/>
      </c>
      <c r="G101" s="3" t="str">
        <f t="shared" si="17"/>
        <v/>
      </c>
      <c r="I101" s="3" t="s">
        <v>275</v>
      </c>
    </row>
    <row r="102" spans="1:11" ht="38.25" x14ac:dyDescent="0.2">
      <c r="A102" s="7" t="str">
        <f>'Para-responder'!B102</f>
        <v>6.3</v>
      </c>
      <c r="B102" s="15" t="str">
        <f>'Para-responder'!C102</f>
        <v>¿La institución ha implementado mecanismos que le posibiliten la aceptación de documentos digitales mediante el uso de firma digital para la gestión de trámites de los usuarios?</v>
      </c>
      <c r="C102" s="10" t="str">
        <f>'Para-responder'!D102</f>
        <v>SI</v>
      </c>
      <c r="E102" s="3" t="str">
        <f t="shared" si="15"/>
        <v>SI</v>
      </c>
      <c r="F102" s="3" t="str">
        <f t="shared" si="16"/>
        <v/>
      </c>
      <c r="G102" s="3" t="str">
        <f t="shared" si="17"/>
        <v/>
      </c>
      <c r="I102" s="3" t="s">
        <v>275</v>
      </c>
    </row>
    <row r="103" spans="1:11" ht="25.5" x14ac:dyDescent="0.2">
      <c r="A103" s="7" t="str">
        <f>'Para-responder'!B103</f>
        <v>6.4</v>
      </c>
      <c r="B103" s="15" t="str">
        <f>'Para-responder'!C103</f>
        <v>¿Se cumplen los plazos máximos establecidos para el trámite de los asuntos o la prestación de servicios, al menos en el 95% de los casos?</v>
      </c>
      <c r="C103" s="10" t="str">
        <f>'Para-responder'!D103</f>
        <v>NO</v>
      </c>
      <c r="E103" s="3" t="str">
        <f t="shared" si="15"/>
        <v>NO</v>
      </c>
      <c r="F103" s="3" t="str">
        <f t="shared" si="16"/>
        <v/>
      </c>
      <c r="G103" s="3" t="str">
        <f t="shared" si="17"/>
        <v/>
      </c>
      <c r="I103" s="3" t="s">
        <v>275</v>
      </c>
    </row>
    <row r="104" spans="1:11" ht="51" x14ac:dyDescent="0.2">
      <c r="A104" s="7" t="str">
        <f>'Para-responder'!B104</f>
        <v>6.5</v>
      </c>
      <c r="B104" s="15" t="str">
        <f>'Para-responder'!C104</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04" s="10" t="str">
        <f>'Para-responder'!D104</f>
        <v>SI</v>
      </c>
      <c r="E104" s="3" t="str">
        <f t="shared" si="15"/>
        <v/>
      </c>
      <c r="F104" s="3" t="str">
        <f t="shared" si="16"/>
        <v>SI</v>
      </c>
      <c r="G104" s="3" t="str">
        <f t="shared" si="17"/>
        <v/>
      </c>
      <c r="J104" s="3" t="s">
        <v>275</v>
      </c>
    </row>
    <row r="105" spans="1:11" ht="114.75" x14ac:dyDescent="0.2">
      <c r="A105" s="7" t="str">
        <f>'Para-responder'!B105</f>
        <v>6.6</v>
      </c>
      <c r="B105" s="15" t="str">
        <f>'Para-responder'!C105</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v>
      </c>
      <c r="C105" s="10" t="str">
        <f>'Para-responder'!D105</f>
        <v>SI</v>
      </c>
      <c r="E105" s="3" t="str">
        <f t="shared" si="15"/>
        <v>SI</v>
      </c>
      <c r="F105" s="3" t="str">
        <f t="shared" si="16"/>
        <v/>
      </c>
      <c r="G105" s="3" t="str">
        <f t="shared" si="17"/>
        <v/>
      </c>
      <c r="I105" s="3" t="s">
        <v>275</v>
      </c>
    </row>
    <row r="106" spans="1:11" ht="51" x14ac:dyDescent="0.2">
      <c r="A106" s="7" t="str">
        <f>'Para-responder'!B106</f>
        <v>6.7</v>
      </c>
      <c r="B106" s="15" t="str">
        <f>'Para-responder'!C106</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06" s="10" t="str">
        <f>'Para-responder'!D106</f>
        <v>NO</v>
      </c>
      <c r="E106" s="3" t="str">
        <f t="shared" si="15"/>
        <v/>
      </c>
      <c r="F106" s="3" t="str">
        <f t="shared" si="16"/>
        <v>NO</v>
      </c>
      <c r="G106" s="3" t="str">
        <f t="shared" si="17"/>
        <v/>
      </c>
      <c r="J106" s="3" t="s">
        <v>275</v>
      </c>
    </row>
    <row r="107" spans="1:11" ht="25.5" x14ac:dyDescent="0.2">
      <c r="A107" s="7" t="str">
        <f>'Para-responder'!B107</f>
        <v>6.8</v>
      </c>
      <c r="B107" s="15" t="str">
        <f>'Para-responder'!C107</f>
        <v>¿Se desarrollan planes de mejora con base en los resultados de las evaluaciones de satisfacción de los usuarios?</v>
      </c>
      <c r="C107" s="10" t="str">
        <f>'Para-responder'!D107</f>
        <v>NO</v>
      </c>
      <c r="E107" s="3" t="str">
        <f t="shared" si="15"/>
        <v>NO</v>
      </c>
      <c r="F107" s="3" t="str">
        <f t="shared" si="16"/>
        <v/>
      </c>
      <c r="G107" s="3" t="str">
        <f t="shared" si="17"/>
        <v/>
      </c>
      <c r="I107" s="3" t="s">
        <v>275</v>
      </c>
    </row>
    <row r="108" spans="1:11" ht="102" x14ac:dyDescent="0.2">
      <c r="A108" s="7" t="str">
        <f>'Para-responder'!B108</f>
        <v>6.9</v>
      </c>
      <c r="B108" s="15" t="str">
        <f>'Para-responder'!C108</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SE CUMPLAN LOS CUATRO PUNTOS, COMO MÍNIMO.)</v>
      </c>
      <c r="C108" s="10" t="str">
        <f>'Para-responder'!D108</f>
        <v>SI</v>
      </c>
      <c r="E108" s="3" t="str">
        <f t="shared" si="15"/>
        <v/>
      </c>
      <c r="F108" s="3" t="str">
        <f t="shared" si="16"/>
        <v>SI</v>
      </c>
      <c r="G108" s="3" t="str">
        <f t="shared" si="17"/>
        <v/>
      </c>
      <c r="J108" s="3" t="s">
        <v>275</v>
      </c>
    </row>
    <row r="109" spans="1:11" ht="89.25" x14ac:dyDescent="0.2">
      <c r="A109" s="7" t="str">
        <f>'Para-responder'!B109</f>
        <v>6.10</v>
      </c>
      <c r="B109" s="15" t="str">
        <f>'Para-responder'!C109</f>
        <v>¿La institución ha definido y divulgado los criterios de admisibilidad de las denuncias que se le presenten, incluyendo lo siguiente?:
a. Explicación de cómo plantear una denuncia
b. Requisitos
c. Información adicional
(LA RESPUESTA AFIRMATIVA REQUIERE QUE SE CUMPLAN LOS TRES PUNTOS, COMO MÍNIMO.)</v>
      </c>
      <c r="C109" s="10" t="str">
        <f>'Para-responder'!D109</f>
        <v>SI</v>
      </c>
      <c r="E109" s="3" t="str">
        <f t="shared" si="15"/>
        <v/>
      </c>
      <c r="F109" s="3" t="str">
        <f t="shared" si="16"/>
        <v/>
      </c>
      <c r="G109" s="3" t="str">
        <f t="shared" si="17"/>
        <v>SI</v>
      </c>
      <c r="K109" s="3" t="s">
        <v>275</v>
      </c>
    </row>
    <row r="110" spans="1:11" ht="89.25" x14ac:dyDescent="0.2">
      <c r="A110" s="7" t="str">
        <f>'Para-responder'!B110</f>
        <v>6.11</v>
      </c>
      <c r="B110" s="15" t="str">
        <f>'Para-responder'!C110</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CUMPLAN LOS TRES PUNTOS.)</v>
      </c>
      <c r="C110" s="10" t="str">
        <f>'Para-responder'!D110</f>
        <v>SI</v>
      </c>
      <c r="E110" s="3" t="str">
        <f t="shared" si="15"/>
        <v/>
      </c>
      <c r="F110" s="3" t="str">
        <f t="shared" si="16"/>
        <v/>
      </c>
      <c r="G110" s="3" t="str">
        <f t="shared" si="17"/>
        <v>SI</v>
      </c>
      <c r="K110" s="3" t="s">
        <v>275</v>
      </c>
    </row>
    <row r="111" spans="1:11" ht="102" x14ac:dyDescent="0.2">
      <c r="A111" s="7" t="str">
        <f>'Para-responder'!B111</f>
        <v>6.12</v>
      </c>
      <c r="B111" s="15" t="str">
        <f>'Para-responder'!C111</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SE CUMPLAN LOS CINCO PUNTOS.)</v>
      </c>
      <c r="C111" s="10" t="str">
        <f>'Para-responder'!D111</f>
        <v>NO</v>
      </c>
      <c r="E111" s="3" t="str">
        <f t="shared" si="15"/>
        <v/>
      </c>
      <c r="F111" s="3" t="str">
        <f t="shared" si="16"/>
        <v/>
      </c>
      <c r="G111" s="3" t="str">
        <f t="shared" si="17"/>
        <v>NO</v>
      </c>
      <c r="K111" s="3" t="s">
        <v>275</v>
      </c>
    </row>
    <row r="112" spans="1:11" ht="191.25" x14ac:dyDescent="0.2">
      <c r="A112" s="7" t="str">
        <f>'Para-responder'!B112</f>
        <v>6.13</v>
      </c>
      <c r="B112" s="15" t="str">
        <f>'Para-responder'!C112</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SE CUMPLAN TODOS LOS PUNTOS.)</v>
      </c>
      <c r="C112" s="10" t="str">
        <f>'Para-responder'!D112</f>
        <v>SI</v>
      </c>
      <c r="E112" s="3" t="str">
        <f t="shared" si="15"/>
        <v/>
      </c>
      <c r="F112" s="3" t="str">
        <f t="shared" si="16"/>
        <v>SI</v>
      </c>
      <c r="G112" s="3" t="str">
        <f t="shared" si="17"/>
        <v/>
      </c>
      <c r="J112" s="3" t="s">
        <v>275</v>
      </c>
    </row>
    <row r="113" spans="1:11" x14ac:dyDescent="0.2">
      <c r="A113" s="7"/>
      <c r="B113" s="14"/>
      <c r="C113" s="10"/>
    </row>
    <row r="114" spans="1:11" x14ac:dyDescent="0.2">
      <c r="A114" s="34">
        <f>'Para-responder'!B114</f>
        <v>7</v>
      </c>
      <c r="B114" s="35" t="str">
        <f>'Para-responder'!C114</f>
        <v>RECURSOS HUMANOS</v>
      </c>
      <c r="C114" s="8"/>
      <c r="E114" s="29" t="s">
        <v>272</v>
      </c>
      <c r="F114" s="29" t="s">
        <v>273</v>
      </c>
      <c r="G114" s="29" t="s">
        <v>274</v>
      </c>
      <c r="I114" s="29" t="s">
        <v>272</v>
      </c>
      <c r="J114" s="29" t="s">
        <v>273</v>
      </c>
      <c r="K114" s="29" t="s">
        <v>274</v>
      </c>
    </row>
    <row r="115" spans="1:11" x14ac:dyDescent="0.2">
      <c r="A115" s="7" t="str">
        <f>'Para-responder'!B115</f>
        <v>7.1</v>
      </c>
      <c r="B115" s="17" t="str">
        <f>'Para-responder'!C115</f>
        <v>¿Existe en la entidad un programa de inducción para los nuevos empleados?</v>
      </c>
      <c r="C115" s="10" t="str">
        <f>'Para-responder'!D115</f>
        <v>NO</v>
      </c>
      <c r="E115" s="3" t="str">
        <f t="shared" ref="E115:E127" si="18">IF(I115="X",$C115,"")</f>
        <v>NO</v>
      </c>
      <c r="F115" s="3" t="str">
        <f t="shared" ref="F115:F127" si="19">IF(J115="X",$C115,"")</f>
        <v/>
      </c>
      <c r="G115" s="3" t="str">
        <f t="shared" ref="G115:G127" si="20">IF(K115="X",$C115,"")</f>
        <v/>
      </c>
      <c r="I115" s="33" t="s">
        <v>275</v>
      </c>
      <c r="J115" s="12"/>
    </row>
    <row r="116" spans="1:11" x14ac:dyDescent="0.2">
      <c r="A116" s="7" t="str">
        <f>'Para-responder'!B116</f>
        <v>7.2</v>
      </c>
      <c r="B116" s="17" t="str">
        <f>'Para-responder'!C116</f>
        <v>¿Se formula y ejecuta un programa anual de capacitación y desarrollo del personal?</v>
      </c>
      <c r="C116" s="10" t="str">
        <f>'Para-responder'!D116</f>
        <v>SI</v>
      </c>
      <c r="E116" s="3" t="str">
        <f t="shared" si="18"/>
        <v>SI</v>
      </c>
      <c r="F116" s="3" t="str">
        <f t="shared" si="19"/>
        <v/>
      </c>
      <c r="G116" s="3" t="str">
        <f t="shared" si="20"/>
        <v/>
      </c>
      <c r="I116" s="33" t="s">
        <v>275</v>
      </c>
      <c r="J116" s="12"/>
    </row>
    <row r="117" spans="1:11" ht="25.5" x14ac:dyDescent="0.2">
      <c r="A117" s="7" t="str">
        <f>'Para-responder'!B117</f>
        <v>7.3</v>
      </c>
      <c r="B117" s="17" t="str">
        <f>'Para-responder'!C117</f>
        <v>¿Se tienen claramente definidos los procedimientos para la medición del desempeño de los funcionarios?</v>
      </c>
      <c r="C117" s="10" t="str">
        <f>'Para-responder'!D117</f>
        <v>SI</v>
      </c>
      <c r="E117" s="3" t="str">
        <f t="shared" si="18"/>
        <v/>
      </c>
      <c r="F117" s="3" t="str">
        <f t="shared" si="19"/>
        <v>SI</v>
      </c>
      <c r="G117" s="3" t="str">
        <f t="shared" si="20"/>
        <v/>
      </c>
      <c r="J117" s="33" t="s">
        <v>275</v>
      </c>
      <c r="K117" s="12"/>
    </row>
    <row r="118" spans="1:11" ht="25.5" x14ac:dyDescent="0.2">
      <c r="A118" s="7" t="str">
        <f>'Para-responder'!B118</f>
        <v>7.4</v>
      </c>
      <c r="B118" s="17" t="str">
        <f>'Para-responder'!C118</f>
        <v>¿Se evaluó, en el periodo al que se refiere el IGI, el desempeño de por lo menos al 95% de los funcionarios?</v>
      </c>
      <c r="C118" s="10" t="str">
        <f>'Para-responder'!D118</f>
        <v>SI</v>
      </c>
      <c r="E118" s="3" t="str">
        <f t="shared" si="18"/>
        <v>SI</v>
      </c>
      <c r="F118" s="3" t="str">
        <f t="shared" si="19"/>
        <v/>
      </c>
      <c r="G118" s="3" t="str">
        <f t="shared" si="20"/>
        <v/>
      </c>
      <c r="I118" s="3" t="s">
        <v>275</v>
      </c>
    </row>
    <row r="119" spans="1:11" ht="25.5" x14ac:dyDescent="0.2">
      <c r="A119" s="7" t="str">
        <f>'Para-responder'!B119</f>
        <v>7.5</v>
      </c>
      <c r="B119" s="17" t="str">
        <f>'Para-responder'!C119</f>
        <v>¿La institución cuenta con medidas para fortalecer el desempeño de los funcionarios, con base en los resultados de la evaluación respectiva?</v>
      </c>
      <c r="C119" s="10" t="str">
        <f>'Para-responder'!D119</f>
        <v>SI</v>
      </c>
      <c r="E119" s="3" t="str">
        <f t="shared" si="18"/>
        <v>SI</v>
      </c>
      <c r="F119" s="3" t="str">
        <f t="shared" si="19"/>
        <v/>
      </c>
      <c r="G119" s="3" t="str">
        <f t="shared" si="20"/>
        <v/>
      </c>
      <c r="I119" s="3" t="s">
        <v>275</v>
      </c>
    </row>
    <row r="120" spans="1:11" ht="25.5" x14ac:dyDescent="0.2">
      <c r="A120" s="7" t="str">
        <f>'Para-responder'!B120</f>
        <v>7.6</v>
      </c>
      <c r="B120" s="17" t="str">
        <f>'Para-responder'!C120</f>
        <v>¿El 100% de los empleados determinados por la unidad de recursos humanos presentó la declaración jurada de bienes en el plazo establecido por la ley?</v>
      </c>
      <c r="C120" s="10" t="str">
        <f>'Para-responder'!D120</f>
        <v>SI</v>
      </c>
      <c r="E120" s="3" t="str">
        <f t="shared" si="18"/>
        <v/>
      </c>
      <c r="F120" s="3" t="str">
        <f t="shared" si="19"/>
        <v/>
      </c>
      <c r="G120" s="3" t="str">
        <f t="shared" si="20"/>
        <v>SI</v>
      </c>
      <c r="J120" s="12"/>
      <c r="K120" s="33" t="s">
        <v>275</v>
      </c>
    </row>
    <row r="121" spans="1:11" ht="25.5" x14ac:dyDescent="0.2">
      <c r="A121" s="7" t="str">
        <f>'Para-responder'!B121</f>
        <v>7.7</v>
      </c>
      <c r="B121" s="17" t="str">
        <f>'Para-responder'!C121</f>
        <v>¿La entidad aplica algún instrumento para medir el clima organizacional al menos una vez al año?</v>
      </c>
      <c r="C121" s="10" t="str">
        <f>'Para-responder'!D121</f>
        <v>NO</v>
      </c>
      <c r="E121" s="3" t="str">
        <f t="shared" si="18"/>
        <v/>
      </c>
      <c r="F121" s="3" t="str">
        <f t="shared" si="19"/>
        <v/>
      </c>
      <c r="G121" s="3" t="str">
        <f t="shared" si="20"/>
        <v>NO</v>
      </c>
      <c r="I121" s="12"/>
      <c r="K121" s="33" t="s">
        <v>275</v>
      </c>
    </row>
    <row r="122" spans="1:11" ht="25.5" x14ac:dyDescent="0.2">
      <c r="A122" s="7" t="str">
        <f>'Para-responder'!B122</f>
        <v>7.8</v>
      </c>
      <c r="B122" s="17" t="str">
        <f>'Para-responder'!C122</f>
        <v>¿Se definen y ejecutan planes de mejora con base en los resultados de las mediciones del clima organizacional?</v>
      </c>
      <c r="C122" s="10" t="str">
        <f>'Para-responder'!D122</f>
        <v>NO</v>
      </c>
      <c r="E122" s="3" t="str">
        <f t="shared" si="18"/>
        <v/>
      </c>
      <c r="F122" s="3" t="str">
        <f t="shared" si="19"/>
        <v/>
      </c>
      <c r="G122" s="3" t="str">
        <f t="shared" si="20"/>
        <v>NO</v>
      </c>
      <c r="I122" s="12"/>
      <c r="K122" s="33" t="s">
        <v>275</v>
      </c>
    </row>
    <row r="123" spans="1:11" ht="89.25" x14ac:dyDescent="0.2">
      <c r="A123" s="7" t="str">
        <f>'Para-responder'!B123</f>
        <v>7.9</v>
      </c>
      <c r="B123" s="17" t="str">
        <f>'Para-responder'!C123</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SE CUMPLAN LOS CUATRO PUNTOS.)</v>
      </c>
      <c r="C123" s="10" t="str">
        <f>'Para-responder'!D123</f>
        <v>SI</v>
      </c>
      <c r="E123" s="3" t="str">
        <f t="shared" si="18"/>
        <v/>
      </c>
      <c r="F123" s="3" t="str">
        <f t="shared" si="19"/>
        <v>SI</v>
      </c>
      <c r="G123" s="3" t="str">
        <f t="shared" si="20"/>
        <v/>
      </c>
      <c r="J123" s="33" t="s">
        <v>275</v>
      </c>
      <c r="K123" s="12"/>
    </row>
    <row r="124" spans="1:11" ht="38.25" x14ac:dyDescent="0.2">
      <c r="A124" s="7" t="str">
        <f>'Para-responder'!B124</f>
        <v>7.10</v>
      </c>
      <c r="B124" s="17" t="str">
        <f>'Para-responder'!C124</f>
        <v>¿La institución publica en su página de Internet o por otros medios, para conocimiento del público en general, los atestados académicos y de experiencia de los puestos gerenciales y políticos?</v>
      </c>
      <c r="C124" s="10" t="str">
        <f>'Para-responder'!D124</f>
        <v>SI</v>
      </c>
      <c r="E124" s="3" t="str">
        <f t="shared" si="18"/>
        <v/>
      </c>
      <c r="F124" s="3" t="str">
        <f t="shared" si="19"/>
        <v>SI</v>
      </c>
      <c r="G124" s="3" t="str">
        <f t="shared" si="20"/>
        <v/>
      </c>
      <c r="J124" s="33" t="s">
        <v>275</v>
      </c>
      <c r="K124" s="12"/>
    </row>
    <row r="125" spans="1:11" ht="38.25" x14ac:dyDescent="0.2">
      <c r="A125" s="7" t="str">
        <f>'Para-responder'!B125</f>
        <v>7.11</v>
      </c>
      <c r="B125" s="17" t="str">
        <f>'Para-responder'!C125</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25" s="10" t="str">
        <f>'Para-responder'!D125</f>
        <v>NO</v>
      </c>
      <c r="E125" s="3" t="str">
        <f t="shared" si="18"/>
        <v/>
      </c>
      <c r="F125" s="3" t="str">
        <f t="shared" si="19"/>
        <v>NO</v>
      </c>
      <c r="G125" s="3" t="str">
        <f t="shared" si="20"/>
        <v/>
      </c>
      <c r="J125" s="33" t="s">
        <v>275</v>
      </c>
      <c r="K125" s="12"/>
    </row>
    <row r="126" spans="1:11" ht="25.5" x14ac:dyDescent="0.2">
      <c r="A126" s="7" t="str">
        <f>'Para-responder'!B126</f>
        <v>7.12</v>
      </c>
      <c r="B126" s="17" t="str">
        <f>'Para-responder'!C126</f>
        <v xml:space="preserve">¿La institución aplica políticas oficializadas para que el 100% de su personal disfrute de sus vacaciones anualmente? </v>
      </c>
      <c r="C126" s="10" t="str">
        <f>'Para-responder'!D126</f>
        <v>NO</v>
      </c>
      <c r="E126" s="3" t="str">
        <f t="shared" si="18"/>
        <v/>
      </c>
      <c r="F126" s="3" t="str">
        <f t="shared" si="19"/>
        <v/>
      </c>
      <c r="G126" s="3" t="str">
        <f t="shared" si="20"/>
        <v>NO</v>
      </c>
      <c r="J126" s="12"/>
      <c r="K126" s="33" t="s">
        <v>275</v>
      </c>
    </row>
    <row r="127" spans="1:11" ht="25.5" x14ac:dyDescent="0.2">
      <c r="A127" s="7" t="str">
        <f>'Para-responder'!B127</f>
        <v>7.13</v>
      </c>
      <c r="B127" s="17" t="str">
        <f>'Para-responder'!C127</f>
        <v xml:space="preserve"> ¿La institución cuenta con un plan de desarrollo de competencias para los puestos de mayor relevancia de la institución?</v>
      </c>
      <c r="C127" s="10" t="str">
        <f>'Para-responder'!D127</f>
        <v>NO APLICA</v>
      </c>
      <c r="E127" s="3" t="str">
        <f t="shared" si="18"/>
        <v>NO APLICA</v>
      </c>
      <c r="F127" s="3" t="str">
        <f t="shared" si="19"/>
        <v/>
      </c>
      <c r="G127" s="3" t="str">
        <f t="shared" si="20"/>
        <v/>
      </c>
      <c r="I127" s="33" t="s">
        <v>275</v>
      </c>
      <c r="J127" s="12"/>
    </row>
    <row r="128" spans="1:11" x14ac:dyDescent="0.2">
      <c r="A128" s="5"/>
      <c r="B128" s="18"/>
      <c r="C128" s="8"/>
    </row>
    <row r="129" spans="1:11" x14ac:dyDescent="0.2">
      <c r="A129" s="30"/>
      <c r="B129" s="30"/>
      <c r="C129" s="31"/>
      <c r="D129" s="32"/>
      <c r="E129" s="33"/>
      <c r="F129" s="33"/>
      <c r="G129" s="33"/>
      <c r="H129" s="30"/>
      <c r="I129" s="33"/>
      <c r="J129" s="33"/>
      <c r="K129" s="33"/>
    </row>
    <row r="131" spans="1:11" x14ac:dyDescent="0.2">
      <c r="A131" s="7"/>
      <c r="B131" s="20" t="s">
        <v>276</v>
      </c>
      <c r="C131" s="21">
        <f>COUNTIF(C9:C24,"si")</f>
        <v>11</v>
      </c>
      <c r="E131" s="21">
        <f>COUNTIF(E9:E24,"si")</f>
        <v>4</v>
      </c>
      <c r="F131" s="21">
        <f>COUNTIF(F9:F24,"si")</f>
        <v>6</v>
      </c>
      <c r="G131" s="21">
        <f>COUNTIF(G9:G24,"si")</f>
        <v>1</v>
      </c>
    </row>
    <row r="132" spans="1:11" x14ac:dyDescent="0.2">
      <c r="A132" s="7"/>
      <c r="B132" s="20" t="s">
        <v>277</v>
      </c>
      <c r="C132" s="21">
        <f>COUNTIF(C9:C24,"No")</f>
        <v>5</v>
      </c>
      <c r="E132" s="21">
        <f>COUNTIF(E9:E24,"No")</f>
        <v>3</v>
      </c>
      <c r="F132" s="21">
        <f>COUNTIF(F9:F24,"No")</f>
        <v>0</v>
      </c>
      <c r="G132" s="21">
        <f>COUNTIF(G9:G24,"No")</f>
        <v>2</v>
      </c>
    </row>
    <row r="133" spans="1:11" x14ac:dyDescent="0.2">
      <c r="A133" s="7"/>
      <c r="B133" s="20" t="s">
        <v>278</v>
      </c>
      <c r="C133" s="21">
        <f>COUNTIF(C9:C24,"No APLICA")</f>
        <v>0</v>
      </c>
      <c r="E133" s="21">
        <f>COUNTIF(E9:E24,"No APLICA")</f>
        <v>0</v>
      </c>
      <c r="F133" s="21">
        <f>COUNTIF(F9:F24,"No APLICA")</f>
        <v>0</v>
      </c>
      <c r="G133" s="21">
        <f>COUNTIF(G9:G24,"No APLICA")</f>
        <v>0</v>
      </c>
    </row>
    <row r="134" spans="1:11" x14ac:dyDescent="0.2">
      <c r="A134" s="7"/>
      <c r="B134" s="20" t="s">
        <v>300</v>
      </c>
      <c r="C134" s="21">
        <f>IF((SUM(C131:C133)-C133)=0,0,(C131*100/(SUM(C131:C133)-C133)))</f>
        <v>68.75</v>
      </c>
      <c r="E134" s="21">
        <f>IF((SUM(E131:E133)-E133)=0,0,(E131*100/(SUM(E131:E133)-E133)))</f>
        <v>57.142857142857146</v>
      </c>
      <c r="F134" s="21">
        <f>IF((SUM(F131:F133)-F133)=0,0,(F131*100/(SUM(F131:F133)-F133)))</f>
        <v>100</v>
      </c>
      <c r="G134" s="21">
        <f>IF((SUM(G131:G133)-G133)=0,0,(G131*100/(SUM(G131:G133)-G133)))</f>
        <v>33.333333333333336</v>
      </c>
    </row>
    <row r="135" spans="1:11" x14ac:dyDescent="0.2">
      <c r="A135" s="7"/>
      <c r="B135" s="11"/>
      <c r="C135" s="10"/>
    </row>
    <row r="136" spans="1:11" x14ac:dyDescent="0.2">
      <c r="A136" s="7"/>
      <c r="B136" s="20" t="s">
        <v>276</v>
      </c>
      <c r="C136" s="21">
        <f>COUNTIF(C27:C45,"si")</f>
        <v>13</v>
      </c>
      <c r="E136" s="21">
        <f>COUNTIF(E27:E45,"si")</f>
        <v>4</v>
      </c>
      <c r="F136" s="21">
        <f>COUNTIF(F27:F45,"si")</f>
        <v>3</v>
      </c>
      <c r="G136" s="21">
        <f>COUNTIF(G27:G45,"si")</f>
        <v>6</v>
      </c>
    </row>
    <row r="137" spans="1:11" x14ac:dyDescent="0.2">
      <c r="A137" s="7"/>
      <c r="B137" s="20" t="s">
        <v>277</v>
      </c>
      <c r="C137" s="21">
        <f>COUNTIF(C27:C45,"No")</f>
        <v>5</v>
      </c>
      <c r="E137" s="21">
        <f>COUNTIF(E27:E45,"No")</f>
        <v>2</v>
      </c>
      <c r="F137" s="21">
        <f>COUNTIF(F27:F45,"No")</f>
        <v>3</v>
      </c>
      <c r="G137" s="21">
        <f>COUNTIF(G27:G45,"No")</f>
        <v>0</v>
      </c>
    </row>
    <row r="138" spans="1:11" x14ac:dyDescent="0.2">
      <c r="A138" s="7"/>
      <c r="B138" s="20" t="s">
        <v>278</v>
      </c>
      <c r="C138" s="21">
        <f>COUNTIF(C27:C45,"No APLICA")</f>
        <v>1</v>
      </c>
      <c r="E138" s="21">
        <f>COUNTIF(E27:E45,"No APLICA")</f>
        <v>0</v>
      </c>
      <c r="F138" s="21">
        <f>COUNTIF(F27:F45,"No APLICA")</f>
        <v>1</v>
      </c>
      <c r="G138" s="21">
        <f>COUNTIF(G27:G45,"No APLICA")</f>
        <v>0</v>
      </c>
    </row>
    <row r="139" spans="1:11" x14ac:dyDescent="0.2">
      <c r="A139" s="7"/>
      <c r="B139" s="20" t="s">
        <v>301</v>
      </c>
      <c r="C139" s="21">
        <f>IF((SUM(C136:C138)-C138)=0,0,(C136*100/(SUM(C136:C138)-C138)))</f>
        <v>72.222222222222229</v>
      </c>
      <c r="E139" s="21">
        <f>IF((SUM(E136:E138)-E138)=0,0,(E136*100/(SUM(E136:E138)-E138)))</f>
        <v>66.666666666666671</v>
      </c>
      <c r="F139" s="21">
        <f>IF((SUM(F136:F138)-F138)=0,0,(F136*100/(SUM(F136:F138)-F138)))</f>
        <v>50</v>
      </c>
      <c r="G139" s="21">
        <f>IF((SUM(G136:G138)-G138)=0,0,(G136*100/(SUM(G136:G138)-G138)))</f>
        <v>100</v>
      </c>
    </row>
    <row r="140" spans="1:11" x14ac:dyDescent="0.2">
      <c r="A140" s="5"/>
      <c r="B140" s="11"/>
      <c r="C140" s="8"/>
    </row>
    <row r="141" spans="1:11" x14ac:dyDescent="0.2">
      <c r="A141" s="7"/>
      <c r="B141" s="20" t="s">
        <v>276</v>
      </c>
      <c r="C141" s="21">
        <f>COUNTIF(C48:C60,"si")</f>
        <v>9</v>
      </c>
      <c r="E141" s="21">
        <f>COUNTIF(E48:E60,"si")</f>
        <v>4</v>
      </c>
      <c r="F141" s="21">
        <f>COUNTIF(F48:F60,"si")</f>
        <v>2</v>
      </c>
      <c r="G141" s="21">
        <f>COUNTIF(G48:G60,"si")</f>
        <v>3</v>
      </c>
    </row>
    <row r="142" spans="1:11" x14ac:dyDescent="0.2">
      <c r="A142" s="7"/>
      <c r="B142" s="20" t="s">
        <v>277</v>
      </c>
      <c r="C142" s="21">
        <f>COUNTIF(C48:C60,"No")</f>
        <v>4</v>
      </c>
      <c r="E142" s="21">
        <f>COUNTIF(E48:E60,"No")</f>
        <v>3</v>
      </c>
      <c r="F142" s="21">
        <f>COUNTIF(F48:F60,"No")</f>
        <v>1</v>
      </c>
      <c r="G142" s="21">
        <f>COUNTIF(G48:G60,"No")</f>
        <v>0</v>
      </c>
    </row>
    <row r="143" spans="1:11" x14ac:dyDescent="0.2">
      <c r="A143" s="7"/>
      <c r="B143" s="20" t="s">
        <v>278</v>
      </c>
      <c r="C143" s="21">
        <f>COUNTIF(C48:C60,"NO APLICA")</f>
        <v>0</v>
      </c>
      <c r="E143" s="21">
        <f>COUNTIF(E48:E60,"NO APLICA")</f>
        <v>0</v>
      </c>
      <c r="F143" s="21">
        <f>COUNTIF(F48:F60,"NO APLICA")</f>
        <v>0</v>
      </c>
      <c r="G143" s="21">
        <f>COUNTIF(G48:G60,"NO APLICA")</f>
        <v>0</v>
      </c>
    </row>
    <row r="144" spans="1:11" x14ac:dyDescent="0.2">
      <c r="A144" s="7"/>
      <c r="B144" s="20" t="s">
        <v>302</v>
      </c>
      <c r="C144" s="21">
        <f>IF((SUM(C141:C143)-C143)=0,0,(C141*100/(SUM(C141:C143)-C143)))</f>
        <v>69.230769230769226</v>
      </c>
      <c r="E144" s="21">
        <f>IF((SUM(E141:E143)-E143)=0,0,(E141*100/(SUM(E141:E143)-E143)))</f>
        <v>57.142857142857146</v>
      </c>
      <c r="F144" s="21">
        <f>IF((SUM(F141:F143)-F143)=0,0,(F141*100/(SUM(F141:F143)-F143)))</f>
        <v>66.666666666666671</v>
      </c>
      <c r="G144" s="21">
        <f>IF((SUM(G141:G143)-G143)=0,0,(G141*100/(SUM(G141:G143)-G143)))</f>
        <v>100</v>
      </c>
    </row>
    <row r="145" spans="1:7" x14ac:dyDescent="0.2">
      <c r="A145" s="5"/>
      <c r="B145" s="5"/>
      <c r="C145" s="8"/>
    </row>
    <row r="146" spans="1:7" x14ac:dyDescent="0.2">
      <c r="A146" s="7"/>
      <c r="B146" s="20" t="s">
        <v>276</v>
      </c>
      <c r="C146" s="21">
        <f>COUNTIF(C63:C74,"si")</f>
        <v>11</v>
      </c>
      <c r="E146" s="21">
        <f>COUNTIF(E63:E74,"si")</f>
        <v>4</v>
      </c>
      <c r="F146" s="21">
        <f>COUNTIF(F63:F74,"si")</f>
        <v>4</v>
      </c>
      <c r="G146" s="21">
        <f>COUNTIF(G63:G74,"si")</f>
        <v>3</v>
      </c>
    </row>
    <row r="147" spans="1:7" x14ac:dyDescent="0.2">
      <c r="A147" s="7"/>
      <c r="B147" s="20" t="s">
        <v>277</v>
      </c>
      <c r="C147" s="21">
        <f>COUNTIF(C63:C74,"No")</f>
        <v>1</v>
      </c>
      <c r="E147" s="21">
        <f>COUNTIF(E63:E74,"No")</f>
        <v>0</v>
      </c>
      <c r="F147" s="21">
        <f>COUNTIF(F63:F74,"No")</f>
        <v>0</v>
      </c>
      <c r="G147" s="21">
        <f>COUNTIF(G63:G74,"No")</f>
        <v>1</v>
      </c>
    </row>
    <row r="148" spans="1:7" x14ac:dyDescent="0.2">
      <c r="A148" s="7"/>
      <c r="B148" s="20" t="s">
        <v>278</v>
      </c>
      <c r="C148" s="21">
        <f>COUNTIF(C63:C74,"No APLICA")</f>
        <v>0</v>
      </c>
      <c r="E148" s="21">
        <f>COUNTIF(E63:E74,"No APLICA")</f>
        <v>0</v>
      </c>
      <c r="F148" s="21">
        <f>COUNTIF(F63:F74,"No APLICA")</f>
        <v>0</v>
      </c>
      <c r="G148" s="21">
        <f>COUNTIF(G63:G74,"No APLICA")</f>
        <v>0</v>
      </c>
    </row>
    <row r="149" spans="1:7" x14ac:dyDescent="0.2">
      <c r="A149" s="7"/>
      <c r="B149" s="20" t="s">
        <v>303</v>
      </c>
      <c r="C149" s="21">
        <f>IF((SUM(C146:C148)-C148)=0,0,(C146*100/(SUM(C146:C148)-C148)))</f>
        <v>91.666666666666671</v>
      </c>
      <c r="E149" s="21">
        <f>IF((SUM(E146:E148)-E148)=0,0,(E146*100/(SUM(E146:E148)-E148)))</f>
        <v>100</v>
      </c>
      <c r="F149" s="21">
        <f>IF((SUM(F146:F148)-F148)=0,0,(F146*100/(SUM(F146:F148)-F148)))</f>
        <v>100</v>
      </c>
      <c r="G149" s="21">
        <f>IF((SUM(G146:G148)-G148)=0,0,(G146*100/(SUM(G146:G148)-G148)))</f>
        <v>75</v>
      </c>
    </row>
    <row r="150" spans="1:7" x14ac:dyDescent="0.2">
      <c r="A150" s="5"/>
      <c r="B150" s="16"/>
      <c r="C150" s="8"/>
    </row>
    <row r="151" spans="1:7" x14ac:dyDescent="0.2">
      <c r="A151" s="7"/>
      <c r="B151" s="20" t="s">
        <v>276</v>
      </c>
      <c r="C151" s="21">
        <f>COUNTIF(C100:C112,"si")</f>
        <v>8</v>
      </c>
      <c r="E151" s="21">
        <f>COUNTIF(E100:E112,"si")</f>
        <v>3</v>
      </c>
      <c r="F151" s="21">
        <f>COUNTIF(F100:F112,"si")</f>
        <v>3</v>
      </c>
      <c r="G151" s="21">
        <f>COUNTIF(G100:G112,"si")</f>
        <v>2</v>
      </c>
    </row>
    <row r="152" spans="1:7" x14ac:dyDescent="0.2">
      <c r="A152" s="7"/>
      <c r="B152" s="20" t="s">
        <v>277</v>
      </c>
      <c r="C152" s="21">
        <f>COUNTIF(C100:C112,"No")</f>
        <v>5</v>
      </c>
      <c r="E152" s="21">
        <f>COUNTIF(E100:E112,"No")</f>
        <v>3</v>
      </c>
      <c r="F152" s="21">
        <f>COUNTIF(F100:F112,"No")</f>
        <v>1</v>
      </c>
      <c r="G152" s="21">
        <f>COUNTIF(G100:G112,"No")</f>
        <v>1</v>
      </c>
    </row>
    <row r="153" spans="1:7" x14ac:dyDescent="0.2">
      <c r="A153" s="7"/>
      <c r="B153" s="20" t="s">
        <v>278</v>
      </c>
      <c r="C153" s="21">
        <f>COUNTIF(C100:C112,"No APLICA")</f>
        <v>0</v>
      </c>
      <c r="E153" s="21">
        <f>COUNTIF(E100:E112,"No APLICA")</f>
        <v>0</v>
      </c>
      <c r="F153" s="21">
        <f>COUNTIF(F100:F112,"No APLICA")</f>
        <v>0</v>
      </c>
      <c r="G153" s="21">
        <f>COUNTIF(G100:G112,"No APLICA")</f>
        <v>0</v>
      </c>
    </row>
    <row r="154" spans="1:7" x14ac:dyDescent="0.2">
      <c r="A154" s="7"/>
      <c r="B154" s="20" t="s">
        <v>304</v>
      </c>
      <c r="C154" s="21">
        <f>IF((SUM(C151:C153)-C153)=0,0,(C151*100/(SUM(C151:C153)-C153)))</f>
        <v>61.53846153846154</v>
      </c>
      <c r="E154" s="21">
        <f>IF((SUM(E151:E153)-E153)=0,0,(E151*100/(SUM(E151:E153)-E153)))</f>
        <v>50</v>
      </c>
      <c r="F154" s="21">
        <f>IF((SUM(F151:F153)-F153)=0,0,(F151*100/(SUM(F151:F153)-F153)))</f>
        <v>75</v>
      </c>
      <c r="G154" s="21">
        <f>IF((SUM(G151:G153)-G153)=0,0,(G151*100/(SUM(G151:G153)-G153)))</f>
        <v>66.666666666666671</v>
      </c>
    </row>
    <row r="155" spans="1:7" x14ac:dyDescent="0.2">
      <c r="A155" s="7"/>
      <c r="B155" s="11"/>
      <c r="C155" s="8"/>
    </row>
    <row r="156" spans="1:7" x14ac:dyDescent="0.2">
      <c r="B156" s="20" t="s">
        <v>276</v>
      </c>
      <c r="C156" s="21">
        <f>COUNTIF(C115:C127,"si")</f>
        <v>7</v>
      </c>
      <c r="E156" s="21">
        <f>COUNTIF(E115:E127,"si")</f>
        <v>3</v>
      </c>
      <c r="F156" s="21">
        <f>COUNTIF(F115:F127,"si")</f>
        <v>3</v>
      </c>
      <c r="G156" s="21">
        <f>COUNTIF(G115:G127,"si")</f>
        <v>1</v>
      </c>
    </row>
    <row r="157" spans="1:7" x14ac:dyDescent="0.2">
      <c r="B157" s="20" t="s">
        <v>277</v>
      </c>
      <c r="C157" s="21">
        <f>COUNTIF(C115:C127,"No")</f>
        <v>5</v>
      </c>
      <c r="E157" s="21">
        <f>COUNTIF(E115:E127,"No")</f>
        <v>1</v>
      </c>
      <c r="F157" s="21">
        <f>COUNTIF(F115:F127,"No")</f>
        <v>1</v>
      </c>
      <c r="G157" s="21">
        <f>COUNTIF(G115:G127,"No")</f>
        <v>3</v>
      </c>
    </row>
    <row r="158" spans="1:7" x14ac:dyDescent="0.2">
      <c r="B158" s="20" t="s">
        <v>278</v>
      </c>
      <c r="C158" s="21">
        <f>COUNTIF(C115:C127,"No APLICA")</f>
        <v>1</v>
      </c>
      <c r="E158" s="21">
        <f>COUNTIF(E115:E127,"No APLICA")</f>
        <v>1</v>
      </c>
      <c r="F158" s="21">
        <f>COUNTIF(F115:F127,"No APLICA")</f>
        <v>0</v>
      </c>
      <c r="G158" s="21">
        <f>COUNTIF(G115:G127,"No APLICA")</f>
        <v>0</v>
      </c>
    </row>
    <row r="159" spans="1:7" x14ac:dyDescent="0.2">
      <c r="B159" s="20" t="s">
        <v>305</v>
      </c>
      <c r="C159" s="21">
        <f>IF((SUM(C156:C158)-C158)=0,0,(C156*100/(SUM(C156:C158)-C158)))</f>
        <v>58.333333333333336</v>
      </c>
      <c r="E159" s="21">
        <f>IF((SUM(E156:E158)-E158)=0,0,(E156*100/(SUM(E156:E158)-E158)))</f>
        <v>75</v>
      </c>
      <c r="F159" s="21">
        <f>IF((SUM(F156:F158)-F158)=0,0,(F156*100/(SUM(F156:F158)-F158)))</f>
        <v>75</v>
      </c>
      <c r="G159" s="21">
        <f>IF((SUM(G156:G158)-G158)=0,0,(G156*100/(SUM(G156:G158)-G158)))</f>
        <v>25</v>
      </c>
    </row>
    <row r="161" spans="1:11" x14ac:dyDescent="0.2">
      <c r="A161" s="30"/>
      <c r="B161" s="30"/>
      <c r="C161" s="31"/>
      <c r="D161" s="32"/>
      <c r="E161" s="33"/>
      <c r="F161" s="33"/>
      <c r="G161" s="33"/>
      <c r="H161" s="30"/>
      <c r="I161" s="33"/>
      <c r="J161" s="33"/>
      <c r="K161" s="33"/>
    </row>
    <row r="162" spans="1:11" x14ac:dyDescent="0.2">
      <c r="A162" s="5"/>
      <c r="B162" s="5"/>
      <c r="C162" s="8"/>
    </row>
    <row r="163" spans="1:11" x14ac:dyDescent="0.2">
      <c r="A163" s="1"/>
      <c r="B163" s="20" t="s">
        <v>280</v>
      </c>
      <c r="C163" s="23">
        <f>C131+C136+C141+C146+C94+C151+C156</f>
        <v>66</v>
      </c>
      <c r="E163" s="23">
        <f t="shared" ref="E163:G165" si="21">E131+E136+E141+E146+E94+E151+E156</f>
        <v>26</v>
      </c>
      <c r="F163" s="23">
        <f t="shared" si="21"/>
        <v>22</v>
      </c>
      <c r="G163" s="23">
        <f t="shared" si="21"/>
        <v>18</v>
      </c>
    </row>
    <row r="164" spans="1:11" x14ac:dyDescent="0.2">
      <c r="A164" s="1"/>
      <c r="B164" s="20" t="s">
        <v>281</v>
      </c>
      <c r="C164" s="23">
        <f>C132+C137+C142+C147+C95+C152+C157</f>
        <v>34</v>
      </c>
      <c r="E164" s="23">
        <f t="shared" si="21"/>
        <v>15</v>
      </c>
      <c r="F164" s="23">
        <f t="shared" si="21"/>
        <v>9</v>
      </c>
      <c r="G164" s="23">
        <f t="shared" si="21"/>
        <v>10</v>
      </c>
    </row>
    <row r="165" spans="1:11" x14ac:dyDescent="0.2">
      <c r="A165" s="1"/>
      <c r="B165" s="20" t="s">
        <v>282</v>
      </c>
      <c r="C165" s="23">
        <f>C133+C138+C143+C148+C96+C153+C158</f>
        <v>2</v>
      </c>
      <c r="E165" s="23">
        <f t="shared" si="21"/>
        <v>1</v>
      </c>
      <c r="F165" s="23">
        <f t="shared" si="21"/>
        <v>1</v>
      </c>
      <c r="G165" s="23">
        <f t="shared" si="21"/>
        <v>0</v>
      </c>
    </row>
    <row r="166" spans="1:11" x14ac:dyDescent="0.2">
      <c r="A166" s="1"/>
      <c r="B166" s="20" t="s">
        <v>306</v>
      </c>
      <c r="C166" s="23">
        <f>IF((SUM(C163:C165)-C165)=0,0,(C163*100/(SUM(C163:C165)-C165)))</f>
        <v>66</v>
      </c>
      <c r="E166" s="23">
        <f>IF((SUM(E163:E165)-E165)=0,0,(E163*100/(SUM(E163:E165)-E165)))</f>
        <v>63.414634146341463</v>
      </c>
      <c r="F166" s="23">
        <f>IF((SUM(F163:F165)-F165)=0,0,(F163*100/(SUM(F163:F165)-F165)))</f>
        <v>70.967741935483872</v>
      </c>
      <c r="G166" s="23">
        <f>IF((SUM(G163:G165)-G165)=0,0,(G163*100/(SUM(G163:G165)-G165)))</f>
        <v>64.285714285714292</v>
      </c>
    </row>
    <row r="167" spans="1:11" x14ac:dyDescent="0.2">
      <c r="A167" s="1"/>
      <c r="B167" s="1"/>
      <c r="C167" s="8"/>
    </row>
    <row r="168" spans="1:11" x14ac:dyDescent="0.2">
      <c r="A168" s="30"/>
      <c r="B168" s="30"/>
      <c r="C168" s="31"/>
      <c r="D168" s="32"/>
      <c r="E168" s="33"/>
      <c r="F168" s="33"/>
      <c r="G168" s="33"/>
      <c r="H168" s="30"/>
      <c r="I168" s="33"/>
      <c r="J168" s="33"/>
      <c r="K168" s="33"/>
    </row>
    <row r="169" spans="1:11" x14ac:dyDescent="0.2">
      <c r="A169" s="1"/>
      <c r="B169" s="1"/>
      <c r="C169" s="8"/>
    </row>
    <row r="170" spans="1:11" x14ac:dyDescent="0.2">
      <c r="A170" s="1"/>
      <c r="B170" s="24" t="str">
        <f>B134</f>
        <v>Puntaje PLANIFICACIÓN</v>
      </c>
      <c r="C170" s="25">
        <f>C134</f>
        <v>68.75</v>
      </c>
      <c r="E170" s="25">
        <f>E134</f>
        <v>57.142857142857146</v>
      </c>
      <c r="F170" s="25">
        <f>F134</f>
        <v>100</v>
      </c>
      <c r="G170" s="25">
        <f>G134</f>
        <v>33.333333333333336</v>
      </c>
    </row>
    <row r="171" spans="1:11" x14ac:dyDescent="0.2">
      <c r="A171" s="1"/>
      <c r="B171" s="24" t="str">
        <f>B139</f>
        <v>Puntaje CONTROL INTERNO INSTITUCIONAL</v>
      </c>
      <c r="C171" s="25">
        <f>C139</f>
        <v>72.222222222222229</v>
      </c>
      <c r="E171" s="25">
        <f>E139</f>
        <v>66.666666666666671</v>
      </c>
      <c r="F171" s="25">
        <f>F139</f>
        <v>50</v>
      </c>
      <c r="G171" s="25">
        <f>G139</f>
        <v>100</v>
      </c>
    </row>
    <row r="172" spans="1:11" x14ac:dyDescent="0.2">
      <c r="A172" s="1"/>
      <c r="B172" s="24" t="str">
        <f>B144</f>
        <v>Puntaje CONTRATACIÓN ADMINISTRATIVA</v>
      </c>
      <c r="C172" s="25">
        <f>C144</f>
        <v>69.230769230769226</v>
      </c>
      <c r="E172" s="25">
        <f>E144</f>
        <v>57.142857142857146</v>
      </c>
      <c r="F172" s="25">
        <f>F144</f>
        <v>66.666666666666671</v>
      </c>
      <c r="G172" s="25">
        <f>G144</f>
        <v>100</v>
      </c>
    </row>
    <row r="173" spans="1:11" x14ac:dyDescent="0.2">
      <c r="A173" s="1"/>
      <c r="B173" s="24" t="str">
        <f>B149</f>
        <v>Puntaje PRESUPUESTO</v>
      </c>
      <c r="C173" s="25">
        <f>C149</f>
        <v>91.666666666666671</v>
      </c>
      <c r="E173" s="25">
        <f>E149</f>
        <v>100</v>
      </c>
      <c r="F173" s="25">
        <f>F149</f>
        <v>100</v>
      </c>
      <c r="G173" s="25">
        <f>G149</f>
        <v>75</v>
      </c>
    </row>
    <row r="174" spans="1:11" x14ac:dyDescent="0.2">
      <c r="A174" s="1"/>
      <c r="B174" s="24" t="str">
        <f>B97</f>
        <v>Nota TECNOLOGÍAS DE LA INFORMACIÓN</v>
      </c>
      <c r="C174" s="25">
        <f>C97</f>
        <v>43.75</v>
      </c>
      <c r="E174" s="25">
        <f>E97</f>
        <v>57.142857142857146</v>
      </c>
      <c r="F174" s="25">
        <f>F97</f>
        <v>25</v>
      </c>
      <c r="G174" s="25">
        <f>G97</f>
        <v>40</v>
      </c>
    </row>
    <row r="175" spans="1:11" x14ac:dyDescent="0.2">
      <c r="A175" s="1"/>
      <c r="B175" s="24" t="str">
        <f>B154</f>
        <v>Puntaje SERVICIO AL USUARIO</v>
      </c>
      <c r="C175" s="25">
        <f>C154</f>
        <v>61.53846153846154</v>
      </c>
      <c r="E175" s="25">
        <f>E154</f>
        <v>50</v>
      </c>
      <c r="F175" s="25">
        <f>F154</f>
        <v>75</v>
      </c>
      <c r="G175" s="25">
        <f>G154</f>
        <v>66.666666666666671</v>
      </c>
    </row>
    <row r="176" spans="1:11" x14ac:dyDescent="0.2">
      <c r="A176" s="1"/>
      <c r="B176" s="24" t="str">
        <f>B159</f>
        <v>Puntaje RECURSOS HUMANOS</v>
      </c>
      <c r="C176" s="25">
        <f>C159</f>
        <v>58.333333333333336</v>
      </c>
      <c r="E176" s="25">
        <f>E159</f>
        <v>75</v>
      </c>
      <c r="F176" s="25">
        <f>F159</f>
        <v>75</v>
      </c>
      <c r="G176" s="25">
        <f>G159</f>
        <v>25</v>
      </c>
    </row>
    <row r="177" spans="1:7" x14ac:dyDescent="0.2">
      <c r="A177" s="1"/>
      <c r="B177" s="24"/>
      <c r="C177" s="25"/>
      <c r="E177" s="25"/>
      <c r="F177" s="25"/>
      <c r="G177" s="25"/>
    </row>
    <row r="178" spans="1:7" x14ac:dyDescent="0.2">
      <c r="A178" s="1"/>
      <c r="B178" s="26" t="str">
        <f>B166</f>
        <v>PUNTAJE FINAL</v>
      </c>
      <c r="C178" s="27">
        <f>C166</f>
        <v>66</v>
      </c>
      <c r="E178" s="27">
        <f>E166</f>
        <v>63.414634146341463</v>
      </c>
      <c r="F178" s="27">
        <f>F166</f>
        <v>70.967741935483872</v>
      </c>
      <c r="G178" s="27">
        <f>G166</f>
        <v>64.285714285714292</v>
      </c>
    </row>
  </sheetData>
  <protectedRanges>
    <protectedRange sqref="C98:C128 C145 C155 C150 C135 C140 C9:C93" name="Rango2_1"/>
  </protectedRanges>
  <mergeCells count="2">
    <mergeCell ref="A1:C1"/>
    <mergeCell ref="A3:B3"/>
  </mergeCells>
  <phoneticPr fontId="10" type="noConversion"/>
  <dataValidations count="1">
    <dataValidation type="list" allowBlank="1" showInputMessage="1" showErrorMessage="1" sqref="C75 C25 C61 C113 C46">
      <formula1>noap</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V20"/>
  <sheetViews>
    <sheetView workbookViewId="0">
      <selection activeCell="G10" sqref="G10"/>
    </sheetView>
  </sheetViews>
  <sheetFormatPr baseColWidth="10" defaultRowHeight="12.75" x14ac:dyDescent="0.2"/>
  <cols>
    <col min="1" max="1" width="4.7109375" style="39" customWidth="1"/>
    <col min="2" max="2" width="51.42578125" style="39" customWidth="1"/>
    <col min="3" max="3" width="2.28515625" style="112" customWidth="1"/>
    <col min="4" max="4" width="15.85546875" style="39" customWidth="1"/>
    <col min="5" max="6" width="2.28515625" style="39" customWidth="1"/>
    <col min="7" max="7" width="15.85546875" style="55" customWidth="1"/>
    <col min="8" max="8" width="2.28515625" style="39" customWidth="1"/>
    <col min="9" max="9" width="15.85546875" style="55" customWidth="1"/>
    <col min="10" max="10" width="2.28515625" style="39" customWidth="1"/>
    <col min="11" max="11" width="15.85546875" style="55" customWidth="1"/>
    <col min="12" max="12" width="4.7109375" style="39" customWidth="1"/>
    <col min="13" max="17" width="11.42578125" style="39" customWidth="1"/>
    <col min="18" max="18" width="4.7109375" style="39" hidden="1" customWidth="1"/>
    <col min="19" max="21" width="19.42578125" style="39" hidden="1" customWidth="1"/>
    <col min="22" max="22" width="4.7109375" style="39" hidden="1" customWidth="1"/>
    <col min="23" max="23" width="11.42578125" style="39" customWidth="1"/>
    <col min="24" max="16384" width="11.42578125" style="39"/>
  </cols>
  <sheetData>
    <row r="1" spans="1:22" x14ac:dyDescent="0.2">
      <c r="A1" s="72"/>
      <c r="B1" s="73"/>
      <c r="C1" s="74"/>
      <c r="D1" s="75"/>
      <c r="E1" s="74"/>
      <c r="F1" s="74"/>
      <c r="G1" s="75"/>
      <c r="H1" s="74"/>
      <c r="I1" s="75"/>
      <c r="J1" s="74"/>
      <c r="K1" s="75"/>
      <c r="L1" s="76"/>
      <c r="R1" s="40"/>
      <c r="S1" s="41"/>
      <c r="T1" s="41"/>
      <c r="U1" s="41"/>
      <c r="V1" s="42"/>
    </row>
    <row r="2" spans="1:22" ht="23.25" x14ac:dyDescent="0.25">
      <c r="A2" s="77"/>
      <c r="B2" s="168" t="s">
        <v>351</v>
      </c>
      <c r="C2" s="168"/>
      <c r="D2" s="168"/>
      <c r="E2" s="168"/>
      <c r="F2" s="168"/>
      <c r="G2" s="168"/>
      <c r="H2" s="168"/>
      <c r="I2" s="168"/>
      <c r="J2" s="168"/>
      <c r="K2" s="168"/>
      <c r="L2" s="78"/>
      <c r="M2" s="101"/>
      <c r="N2" s="101"/>
      <c r="O2" s="101"/>
      <c r="P2" s="101"/>
      <c r="Q2" s="101"/>
      <c r="R2" s="165" t="s">
        <v>284</v>
      </c>
      <c r="S2" s="166"/>
      <c r="T2" s="166"/>
      <c r="U2" s="166"/>
      <c r="V2" s="167"/>
    </row>
    <row r="3" spans="1:22" ht="15.75" x14ac:dyDescent="0.2">
      <c r="A3" s="77"/>
      <c r="B3" s="169" t="s">
        <v>316</v>
      </c>
      <c r="C3" s="169"/>
      <c r="D3" s="169"/>
      <c r="E3" s="169"/>
      <c r="F3" s="169"/>
      <c r="G3" s="169"/>
      <c r="H3" s="169"/>
      <c r="I3" s="169"/>
      <c r="J3" s="169"/>
      <c r="K3" s="169"/>
      <c r="L3" s="78"/>
      <c r="M3" s="43"/>
      <c r="N3" s="43"/>
      <c r="O3" s="43"/>
      <c r="P3" s="43"/>
      <c r="Q3" s="43"/>
      <c r="R3" s="44"/>
      <c r="S3" s="164" t="s">
        <v>285</v>
      </c>
      <c r="T3" s="164"/>
      <c r="U3" s="164"/>
      <c r="V3" s="45"/>
    </row>
    <row r="4" spans="1:22" ht="15.75" x14ac:dyDescent="0.2">
      <c r="A4" s="79"/>
      <c r="B4" s="80"/>
      <c r="C4" s="80"/>
      <c r="D4" s="80"/>
      <c r="E4" s="81"/>
      <c r="F4" s="81"/>
      <c r="G4" s="81"/>
      <c r="H4" s="81"/>
      <c r="I4" s="81"/>
      <c r="J4" s="81"/>
      <c r="K4" s="81"/>
      <c r="L4" s="82"/>
      <c r="M4" s="46"/>
      <c r="N4" s="46"/>
      <c r="O4" s="46"/>
      <c r="P4" s="46"/>
      <c r="Q4" s="46"/>
      <c r="R4" s="47"/>
      <c r="S4" s="164"/>
      <c r="T4" s="164"/>
      <c r="U4" s="164"/>
      <c r="V4" s="49"/>
    </row>
    <row r="5" spans="1:22" ht="15.75" customHeight="1" x14ac:dyDescent="0.2">
      <c r="A5" s="83"/>
      <c r="B5" s="84"/>
      <c r="C5" s="84"/>
      <c r="D5" s="85"/>
      <c r="E5" s="86"/>
      <c r="F5" s="86"/>
      <c r="G5" s="86"/>
      <c r="H5" s="86"/>
      <c r="I5" s="86"/>
      <c r="J5" s="86"/>
      <c r="K5" s="86"/>
      <c r="L5" s="87"/>
      <c r="M5" s="43"/>
      <c r="N5" s="43"/>
      <c r="O5" s="43"/>
      <c r="P5" s="43"/>
      <c r="Q5" s="43"/>
      <c r="R5" s="44"/>
      <c r="S5" s="102" t="s">
        <v>286</v>
      </c>
      <c r="T5" s="102" t="s">
        <v>287</v>
      </c>
      <c r="U5" s="102" t="s">
        <v>288</v>
      </c>
      <c r="V5" s="45"/>
    </row>
    <row r="6" spans="1:22" ht="15.75" x14ac:dyDescent="0.2">
      <c r="A6" s="88"/>
      <c r="B6" s="86"/>
      <c r="C6" s="89"/>
      <c r="D6" s="103"/>
      <c r="E6" s="90"/>
      <c r="F6" s="86"/>
      <c r="G6" s="86"/>
      <c r="H6" s="86"/>
      <c r="I6" s="86"/>
      <c r="J6" s="86"/>
      <c r="K6" s="86"/>
      <c r="L6" s="91"/>
      <c r="M6" s="46"/>
      <c r="N6" s="46"/>
      <c r="O6" s="46"/>
      <c r="P6" s="46"/>
      <c r="Q6" s="46"/>
      <c r="R6" s="47"/>
      <c r="S6" s="48"/>
      <c r="T6" s="48"/>
      <c r="U6" s="48"/>
      <c r="V6" s="49"/>
    </row>
    <row r="7" spans="1:22" ht="54" x14ac:dyDescent="0.2">
      <c r="A7" s="83"/>
      <c r="B7" s="104"/>
      <c r="C7" s="88"/>
      <c r="D7" s="92" t="s">
        <v>320</v>
      </c>
      <c r="E7" s="91"/>
      <c r="F7" s="86"/>
      <c r="G7" s="92" t="s">
        <v>286</v>
      </c>
      <c r="H7" s="86"/>
      <c r="I7" s="92" t="s">
        <v>287</v>
      </c>
      <c r="J7" s="86"/>
      <c r="K7" s="92" t="s">
        <v>307</v>
      </c>
      <c r="L7" s="87"/>
      <c r="R7" s="44"/>
      <c r="S7" s="50">
        <f>'Por-tema'!E170</f>
        <v>57.142857142857146</v>
      </c>
      <c r="T7" s="50">
        <f>'Por-tema'!F170</f>
        <v>100</v>
      </c>
      <c r="U7" s="50">
        <f>'Por-tema'!G170</f>
        <v>33.333333333333336</v>
      </c>
      <c r="V7" s="45"/>
    </row>
    <row r="8" spans="1:22" ht="16.5" x14ac:dyDescent="0.2">
      <c r="A8" s="83"/>
      <c r="B8" s="104"/>
      <c r="C8" s="88"/>
      <c r="D8" s="86"/>
      <c r="E8" s="91"/>
      <c r="F8" s="86"/>
      <c r="G8" s="86"/>
      <c r="H8" s="86"/>
      <c r="I8" s="86"/>
      <c r="J8" s="86"/>
      <c r="K8" s="86"/>
      <c r="L8" s="87"/>
      <c r="R8" s="44"/>
      <c r="S8" s="50">
        <f>'Por-tema'!E171</f>
        <v>66.666666666666671</v>
      </c>
      <c r="T8" s="50">
        <f>'Por-tema'!F171</f>
        <v>50</v>
      </c>
      <c r="U8" s="50">
        <f>'Por-tema'!G171</f>
        <v>100</v>
      </c>
      <c r="V8" s="45"/>
    </row>
    <row r="9" spans="1:22" ht="16.5" x14ac:dyDescent="0.3">
      <c r="A9" s="83"/>
      <c r="B9" s="104"/>
      <c r="C9" s="105"/>
      <c r="D9" s="104"/>
      <c r="E9" s="87"/>
      <c r="F9" s="104"/>
      <c r="G9" s="94"/>
      <c r="H9" s="104"/>
      <c r="I9" s="94"/>
      <c r="J9" s="104"/>
      <c r="K9" s="94"/>
      <c r="L9" s="87"/>
      <c r="R9" s="44"/>
      <c r="S9" s="50">
        <f>'Por-tema'!E172</f>
        <v>57.142857142857146</v>
      </c>
      <c r="T9" s="50">
        <f>'Por-tema'!F172</f>
        <v>66.666666666666671</v>
      </c>
      <c r="U9" s="50">
        <f>'Por-tema'!G172</f>
        <v>100</v>
      </c>
      <c r="V9" s="45"/>
    </row>
    <row r="10" spans="1:22" ht="16.5" x14ac:dyDescent="0.3">
      <c r="A10" s="83"/>
      <c r="B10" s="93" t="s">
        <v>0</v>
      </c>
      <c r="C10" s="105"/>
      <c r="D10" s="106">
        <f>'Por-tema'!C170</f>
        <v>68.75</v>
      </c>
      <c r="E10" s="87"/>
      <c r="F10" s="104"/>
      <c r="G10" s="94">
        <f>'Por-tema'!E170</f>
        <v>57.142857142857146</v>
      </c>
      <c r="H10" s="104"/>
      <c r="I10" s="94">
        <f>'Por-tema'!F170</f>
        <v>100</v>
      </c>
      <c r="J10" s="104"/>
      <c r="K10" s="94">
        <f>'Por-tema'!G170</f>
        <v>33.333333333333336</v>
      </c>
      <c r="L10" s="87"/>
      <c r="R10" s="44"/>
      <c r="S10" s="50">
        <f>'Por-tema'!E173</f>
        <v>100</v>
      </c>
      <c r="T10" s="50">
        <f>'Por-tema'!F173</f>
        <v>100</v>
      </c>
      <c r="U10" s="50">
        <f>'Por-tema'!G173</f>
        <v>75</v>
      </c>
      <c r="V10" s="45"/>
    </row>
    <row r="11" spans="1:22" ht="16.5" x14ac:dyDescent="0.3">
      <c r="A11" s="83"/>
      <c r="B11" s="93" t="s">
        <v>291</v>
      </c>
      <c r="C11" s="105"/>
      <c r="D11" s="106">
        <f>'Por-tema'!C171</f>
        <v>72.222222222222229</v>
      </c>
      <c r="E11" s="87"/>
      <c r="F11" s="104"/>
      <c r="G11" s="94">
        <f>'Por-tema'!E171</f>
        <v>66.666666666666671</v>
      </c>
      <c r="H11" s="104"/>
      <c r="I11" s="94">
        <f>'Por-tema'!F171</f>
        <v>50</v>
      </c>
      <c r="J11" s="104"/>
      <c r="K11" s="94">
        <f>'Por-tema'!G171</f>
        <v>100</v>
      </c>
      <c r="L11" s="87"/>
      <c r="R11" s="44"/>
      <c r="S11" s="50">
        <f>'Por-tema'!E174</f>
        <v>57.142857142857146</v>
      </c>
      <c r="T11" s="50">
        <f>'Por-tema'!F174</f>
        <v>25</v>
      </c>
      <c r="U11" s="50">
        <f>'Por-tema'!G174</f>
        <v>40</v>
      </c>
      <c r="V11" s="45"/>
    </row>
    <row r="12" spans="1:22" ht="16.5" x14ac:dyDescent="0.3">
      <c r="A12" s="83"/>
      <c r="B12" s="93" t="s">
        <v>1</v>
      </c>
      <c r="C12" s="105"/>
      <c r="D12" s="106">
        <f>'Por-tema'!C172</f>
        <v>69.230769230769226</v>
      </c>
      <c r="E12" s="87"/>
      <c r="F12" s="104"/>
      <c r="G12" s="94">
        <f>'Por-tema'!E172</f>
        <v>57.142857142857146</v>
      </c>
      <c r="H12" s="104"/>
      <c r="I12" s="94">
        <f>'Por-tema'!F172</f>
        <v>66.666666666666671</v>
      </c>
      <c r="J12" s="104"/>
      <c r="K12" s="94">
        <f>'Por-tema'!G172</f>
        <v>100</v>
      </c>
      <c r="L12" s="87"/>
      <c r="R12" s="44"/>
      <c r="S12" s="50">
        <f>'Por-tema'!E175</f>
        <v>50</v>
      </c>
      <c r="T12" s="50">
        <f>'Por-tema'!F175</f>
        <v>75</v>
      </c>
      <c r="U12" s="50">
        <f>'Por-tema'!G175</f>
        <v>66.666666666666671</v>
      </c>
      <c r="V12" s="45"/>
    </row>
    <row r="13" spans="1:22" ht="16.5" x14ac:dyDescent="0.3">
      <c r="A13" s="83"/>
      <c r="B13" s="93" t="s">
        <v>2</v>
      </c>
      <c r="C13" s="105"/>
      <c r="D13" s="106">
        <f>'Por-tema'!C173</f>
        <v>91.666666666666671</v>
      </c>
      <c r="E13" s="87"/>
      <c r="F13" s="104"/>
      <c r="G13" s="94">
        <f>'Por-tema'!E173</f>
        <v>100</v>
      </c>
      <c r="H13" s="104"/>
      <c r="I13" s="94">
        <f>'Por-tema'!F173</f>
        <v>100</v>
      </c>
      <c r="J13" s="104"/>
      <c r="K13" s="94">
        <f>'Por-tema'!G173</f>
        <v>75</v>
      </c>
      <c r="L13" s="87"/>
      <c r="R13" s="44"/>
      <c r="S13" s="50">
        <f>'Por-tema'!E176</f>
        <v>75</v>
      </c>
      <c r="T13" s="50">
        <f>'Por-tema'!F176</f>
        <v>75</v>
      </c>
      <c r="U13" s="50">
        <f>'Por-tema'!G176</f>
        <v>25</v>
      </c>
      <c r="V13" s="45"/>
    </row>
    <row r="14" spans="1:22" ht="16.5" x14ac:dyDescent="0.3">
      <c r="A14" s="83"/>
      <c r="B14" s="93" t="s">
        <v>3</v>
      </c>
      <c r="C14" s="105"/>
      <c r="D14" s="106">
        <f>'Por-tema'!C174</f>
        <v>43.75</v>
      </c>
      <c r="E14" s="87"/>
      <c r="F14" s="104"/>
      <c r="G14" s="94">
        <f>'Por-tema'!E174</f>
        <v>57.142857142857146</v>
      </c>
      <c r="H14" s="104"/>
      <c r="I14" s="94">
        <f>'Por-tema'!F174</f>
        <v>25</v>
      </c>
      <c r="J14" s="104"/>
      <c r="K14" s="94">
        <f>'Por-tema'!G174</f>
        <v>40</v>
      </c>
      <c r="L14" s="87"/>
      <c r="R14" s="44"/>
      <c r="S14" s="50"/>
      <c r="T14" s="50"/>
      <c r="U14" s="50"/>
      <c r="V14" s="45"/>
    </row>
    <row r="15" spans="1:22" ht="17.25" thickBot="1" x14ac:dyDescent="0.35">
      <c r="A15" s="83"/>
      <c r="B15" s="93" t="s">
        <v>292</v>
      </c>
      <c r="C15" s="105"/>
      <c r="D15" s="106">
        <f>'Por-tema'!C175</f>
        <v>61.53846153846154</v>
      </c>
      <c r="E15" s="87"/>
      <c r="F15" s="104"/>
      <c r="G15" s="94">
        <f>'Por-tema'!E175</f>
        <v>50</v>
      </c>
      <c r="H15" s="104"/>
      <c r="I15" s="94">
        <f>'Por-tema'!F175</f>
        <v>75</v>
      </c>
      <c r="J15" s="104"/>
      <c r="K15" s="94">
        <f>'Por-tema'!G175</f>
        <v>66.666666666666671</v>
      </c>
      <c r="L15" s="87"/>
      <c r="R15" s="44"/>
      <c r="S15" s="51">
        <f>'Por-tema'!E178</f>
        <v>63.414634146341463</v>
      </c>
      <c r="T15" s="51">
        <f>'Por-tema'!F178</f>
        <v>70.967741935483872</v>
      </c>
      <c r="U15" s="51">
        <f>'Por-tema'!G178</f>
        <v>64.285714285714292</v>
      </c>
      <c r="V15" s="45"/>
    </row>
    <row r="16" spans="1:22" ht="17.25" thickTop="1" x14ac:dyDescent="0.3">
      <c r="A16" s="83"/>
      <c r="B16" s="93" t="s">
        <v>4</v>
      </c>
      <c r="C16" s="105"/>
      <c r="D16" s="106">
        <f>'Por-tema'!C176</f>
        <v>58.333333333333336</v>
      </c>
      <c r="E16" s="87"/>
      <c r="F16" s="104"/>
      <c r="G16" s="94">
        <f>'Por-tema'!E176</f>
        <v>75</v>
      </c>
      <c r="H16" s="104"/>
      <c r="I16" s="94">
        <f>'Por-tema'!F176</f>
        <v>75</v>
      </c>
      <c r="J16" s="104"/>
      <c r="K16" s="94">
        <f>'Por-tema'!G176</f>
        <v>25</v>
      </c>
      <c r="L16" s="87"/>
      <c r="R16" s="52"/>
      <c r="S16" s="53"/>
      <c r="T16" s="53"/>
      <c r="U16" s="53"/>
      <c r="V16" s="54"/>
    </row>
    <row r="17" spans="1:12" ht="16.5" x14ac:dyDescent="0.3">
      <c r="A17" s="83"/>
      <c r="B17" s="93"/>
      <c r="C17" s="105"/>
      <c r="D17" s="106"/>
      <c r="E17" s="87"/>
      <c r="F17" s="104"/>
      <c r="G17" s="94"/>
      <c r="H17" s="104"/>
      <c r="I17" s="94"/>
      <c r="J17" s="104"/>
      <c r="K17" s="94"/>
      <c r="L17" s="87"/>
    </row>
    <row r="18" spans="1:12" ht="17.25" thickBot="1" x14ac:dyDescent="0.35">
      <c r="A18" s="83"/>
      <c r="B18" s="95" t="s">
        <v>289</v>
      </c>
      <c r="C18" s="105"/>
      <c r="D18" s="107">
        <f>'Por-tema'!C178</f>
        <v>66</v>
      </c>
      <c r="E18" s="87"/>
      <c r="F18" s="104"/>
      <c r="G18" s="108">
        <f>'Por-tema'!E178</f>
        <v>63.414634146341463</v>
      </c>
      <c r="H18" s="104"/>
      <c r="I18" s="108">
        <f>'Por-tema'!F178</f>
        <v>70.967741935483872</v>
      </c>
      <c r="J18" s="104"/>
      <c r="K18" s="108">
        <f>'Por-tema'!G178</f>
        <v>64.285714285714292</v>
      </c>
      <c r="L18" s="87"/>
    </row>
    <row r="19" spans="1:12" ht="17.25" thickTop="1" x14ac:dyDescent="0.3">
      <c r="A19" s="83"/>
      <c r="B19" s="104"/>
      <c r="C19" s="109"/>
      <c r="D19" s="110"/>
      <c r="E19" s="98"/>
      <c r="F19" s="104"/>
      <c r="G19" s="94"/>
      <c r="H19" s="104"/>
      <c r="I19" s="94"/>
      <c r="J19" s="104"/>
      <c r="K19" s="94"/>
      <c r="L19" s="87"/>
    </row>
    <row r="20" spans="1:12" ht="16.5" x14ac:dyDescent="0.2">
      <c r="A20" s="96"/>
      <c r="B20" s="97"/>
      <c r="C20" s="97"/>
      <c r="D20" s="97"/>
      <c r="E20" s="97"/>
      <c r="F20" s="97"/>
      <c r="G20" s="97"/>
      <c r="H20" s="97"/>
      <c r="I20" s="97"/>
      <c r="J20" s="97"/>
      <c r="K20" s="97"/>
      <c r="L20" s="111"/>
    </row>
  </sheetData>
  <sheetProtection password="D3B5" sheet="1" objects="1" scenarios="1"/>
  <mergeCells count="5">
    <mergeCell ref="S3:U3"/>
    <mergeCell ref="R2:V2"/>
    <mergeCell ref="S4:U4"/>
    <mergeCell ref="B2:K2"/>
    <mergeCell ref="B3:K3"/>
  </mergeCells>
  <phoneticPr fontId="10"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Para-responder</vt:lpstr>
      <vt:lpstr>Por-tema</vt:lpstr>
      <vt:lpstr>Resultados</vt:lpstr>
      <vt:lpstr>'Para-responder'!Área_de_impresión</vt:lpstr>
    </vt:vector>
  </TitlesOfParts>
  <Company>Contraloría General de la República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Orlando Retana Umana</cp:lastModifiedBy>
  <cp:revision/>
  <dcterms:created xsi:type="dcterms:W3CDTF">2012-08-27T15:14:59Z</dcterms:created>
  <dcterms:modified xsi:type="dcterms:W3CDTF">2019-06-28T19:24:45Z</dcterms:modified>
</cp:coreProperties>
</file>