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mj-file-01\SIGI\005_Informes_Institucionales\Indice de Gestión Institucional\"/>
    </mc:Choice>
  </mc:AlternateContent>
  <workbookProtection workbookPassword="D3B5" lockStructure="1"/>
  <bookViews>
    <workbookView xWindow="0" yWindow="0" windowWidth="19200" windowHeight="11595"/>
  </bookViews>
  <sheets>
    <sheet name="Para-responder" sheetId="1" r:id="rId1"/>
    <sheet name="Por-tema" sheetId="6" state="hidden" r:id="rId2"/>
    <sheet name="Resultados" sheetId="5" r:id="rId3"/>
  </sheets>
  <definedNames>
    <definedName name="_xlnm.Print_Area" localSheetId="0">'Para-responder'!$B$14:$F$128</definedName>
    <definedName name="noap">'Para-responder'!#REF!</definedName>
    <definedName name="sino">'Para-responder'!#REF!</definedName>
    <definedName name="_xlnm.Print_Titles" localSheetId="0">'Para-responder'!#REF!</definedName>
  </definedNames>
  <calcPr calcId="152511"/>
</workbook>
</file>

<file path=xl/calcChain.xml><?xml version="1.0" encoding="utf-8"?>
<calcChain xmlns="http://schemas.openxmlformats.org/spreadsheetml/2006/main">
  <c r="E127" i="1" l="1"/>
  <c r="E126" i="1"/>
  <c r="E125" i="1"/>
  <c r="E124" i="1"/>
  <c r="E123" i="1"/>
  <c r="E122" i="1"/>
  <c r="E121" i="1"/>
  <c r="E120" i="1"/>
  <c r="E119" i="1"/>
  <c r="E118" i="1"/>
  <c r="E117" i="1"/>
  <c r="E116" i="1"/>
  <c r="E115" i="1"/>
  <c r="E112" i="1"/>
  <c r="E111" i="1"/>
  <c r="E110" i="1"/>
  <c r="E109" i="1"/>
  <c r="E108" i="1"/>
  <c r="E107" i="1"/>
  <c r="E106" i="1"/>
  <c r="E105" i="1"/>
  <c r="E104" i="1"/>
  <c r="E103" i="1"/>
  <c r="E102" i="1"/>
  <c r="E101" i="1"/>
  <c r="E100" i="1"/>
  <c r="E97" i="1"/>
  <c r="E96" i="1"/>
  <c r="E95" i="1"/>
  <c r="E94" i="1"/>
  <c r="E93" i="1"/>
  <c r="E92" i="1"/>
  <c r="E91" i="1"/>
  <c r="E90" i="1"/>
  <c r="E89" i="1"/>
  <c r="E88" i="1"/>
  <c r="E87" i="1"/>
  <c r="E86" i="1"/>
  <c r="E85" i="1"/>
  <c r="E84" i="1"/>
  <c r="E83" i="1"/>
  <c r="E82" i="1"/>
  <c r="E79" i="1"/>
  <c r="E78" i="1"/>
  <c r="E77" i="1"/>
  <c r="E76" i="1"/>
  <c r="E75" i="1"/>
  <c r="E74" i="1"/>
  <c r="E73" i="1"/>
  <c r="E72" i="1"/>
  <c r="E71" i="1"/>
  <c r="E70" i="1"/>
  <c r="E69" i="1"/>
  <c r="E68" i="1"/>
  <c r="E65" i="1"/>
  <c r="E64" i="1"/>
  <c r="E63" i="1"/>
  <c r="E62" i="1"/>
  <c r="E61" i="1"/>
  <c r="E60" i="1"/>
  <c r="E59" i="1"/>
  <c r="E58" i="1"/>
  <c r="E57" i="1"/>
  <c r="E56" i="1"/>
  <c r="E55" i="1"/>
  <c r="E54" i="1"/>
  <c r="E53" i="1"/>
  <c r="E50" i="1"/>
  <c r="E49" i="1"/>
  <c r="E48" i="1"/>
  <c r="E47" i="1"/>
  <c r="E46" i="1"/>
  <c r="E45" i="1"/>
  <c r="E44" i="1"/>
  <c r="E43" i="1"/>
  <c r="E42" i="1"/>
  <c r="E41" i="1"/>
  <c r="E40" i="1"/>
  <c r="E39" i="1"/>
  <c r="E38" i="1"/>
  <c r="E37" i="1"/>
  <c r="E36" i="1"/>
  <c r="E35" i="1"/>
  <c r="E34" i="1"/>
  <c r="E33" i="1"/>
  <c r="E32" i="1"/>
  <c r="E28" i="1"/>
  <c r="E27" i="1"/>
  <c r="E26" i="1"/>
  <c r="E25" i="1"/>
  <c r="E24" i="1"/>
  <c r="E23" i="1"/>
  <c r="E22" i="1"/>
  <c r="E21" i="1"/>
  <c r="E20" i="1"/>
  <c r="E19" i="1"/>
  <c r="E18" i="1"/>
  <c r="E17" i="1"/>
  <c r="E16" i="1"/>
  <c r="E15" i="1"/>
  <c r="E14" i="1"/>
  <c r="E29" i="1"/>
  <c r="A14" i="1" l="1"/>
  <c r="A15" i="1"/>
  <c r="B178" i="6" l="1"/>
  <c r="B176" i="6"/>
  <c r="B175" i="6"/>
  <c r="B174" i="6"/>
  <c r="B173" i="6"/>
  <c r="B172" i="6"/>
  <c r="B171" i="6"/>
  <c r="B170" i="6"/>
  <c r="G127" i="6"/>
  <c r="F127" i="6"/>
  <c r="C127" i="6"/>
  <c r="E127" i="6" s="1"/>
  <c r="B127" i="6"/>
  <c r="A127" i="6"/>
  <c r="F126" i="6"/>
  <c r="E126" i="6"/>
  <c r="C126" i="6"/>
  <c r="G126" i="6" s="1"/>
  <c r="B126" i="6"/>
  <c r="A126" i="6"/>
  <c r="G125" i="6"/>
  <c r="E125" i="6"/>
  <c r="C125" i="6"/>
  <c r="F125" i="6" s="1"/>
  <c r="B125" i="6"/>
  <c r="A125" i="6"/>
  <c r="G124" i="6"/>
  <c r="E124" i="6"/>
  <c r="C124" i="6"/>
  <c r="F124" i="6" s="1"/>
  <c r="B124" i="6"/>
  <c r="A124" i="6"/>
  <c r="G123" i="6"/>
  <c r="E123" i="6"/>
  <c r="C123" i="6"/>
  <c r="F123" i="6" s="1"/>
  <c r="B123" i="6"/>
  <c r="A123" i="6"/>
  <c r="F122" i="6"/>
  <c r="E122" i="6"/>
  <c r="C122" i="6"/>
  <c r="G122" i="6" s="1"/>
  <c r="B122" i="6"/>
  <c r="A122" i="6"/>
  <c r="F121" i="6"/>
  <c r="E121" i="6"/>
  <c r="C121" i="6"/>
  <c r="G121" i="6" s="1"/>
  <c r="B121" i="6"/>
  <c r="A121" i="6"/>
  <c r="F120" i="6"/>
  <c r="E120" i="6"/>
  <c r="C120" i="6"/>
  <c r="G120" i="6" s="1"/>
  <c r="B120" i="6"/>
  <c r="A120" i="6"/>
  <c r="G119" i="6"/>
  <c r="F119" i="6"/>
  <c r="C119" i="6"/>
  <c r="E119" i="6" s="1"/>
  <c r="B119" i="6"/>
  <c r="A119" i="6"/>
  <c r="G118" i="6"/>
  <c r="F118" i="6"/>
  <c r="C118" i="6"/>
  <c r="E118" i="6" s="1"/>
  <c r="B118" i="6"/>
  <c r="A118" i="6"/>
  <c r="G117" i="6"/>
  <c r="E117" i="6"/>
  <c r="C117" i="6"/>
  <c r="F117" i="6" s="1"/>
  <c r="B117" i="6"/>
  <c r="A117" i="6"/>
  <c r="G116" i="6"/>
  <c r="F116" i="6"/>
  <c r="C116" i="6"/>
  <c r="E116" i="6" s="1"/>
  <c r="B116" i="6"/>
  <c r="A116" i="6"/>
  <c r="G115" i="6"/>
  <c r="F115" i="6"/>
  <c r="C115" i="6"/>
  <c r="B115" i="6"/>
  <c r="A115" i="6"/>
  <c r="B114" i="6"/>
  <c r="A114" i="6"/>
  <c r="G112" i="6"/>
  <c r="E112" i="6"/>
  <c r="C112" i="6"/>
  <c r="F112" i="6" s="1"/>
  <c r="B112" i="6"/>
  <c r="A112" i="6"/>
  <c r="F111" i="6"/>
  <c r="E111" i="6"/>
  <c r="C111" i="6"/>
  <c r="G111" i="6" s="1"/>
  <c r="B111" i="6"/>
  <c r="A111" i="6"/>
  <c r="F110" i="6"/>
  <c r="E110" i="6"/>
  <c r="C110" i="6"/>
  <c r="G110" i="6" s="1"/>
  <c r="B110" i="6"/>
  <c r="A110" i="6"/>
  <c r="F109" i="6"/>
  <c r="E109" i="6"/>
  <c r="C109" i="6"/>
  <c r="G109" i="6" s="1"/>
  <c r="B109" i="6"/>
  <c r="A109" i="6"/>
  <c r="G108" i="6"/>
  <c r="E108" i="6"/>
  <c r="C108" i="6"/>
  <c r="F108" i="6" s="1"/>
  <c r="B108" i="6"/>
  <c r="A108" i="6"/>
  <c r="G107" i="6"/>
  <c r="F107" i="6"/>
  <c r="C107" i="6"/>
  <c r="E107" i="6" s="1"/>
  <c r="B107" i="6"/>
  <c r="A107" i="6"/>
  <c r="G106" i="6"/>
  <c r="E106" i="6"/>
  <c r="C106" i="6"/>
  <c r="F106" i="6" s="1"/>
  <c r="B106" i="6"/>
  <c r="A106" i="6"/>
  <c r="G105" i="6"/>
  <c r="F105" i="6"/>
  <c r="C105" i="6"/>
  <c r="E105" i="6" s="1"/>
  <c r="B105" i="6"/>
  <c r="A105" i="6"/>
  <c r="G104" i="6"/>
  <c r="E104" i="6"/>
  <c r="C104" i="6"/>
  <c r="F104" i="6" s="1"/>
  <c r="B104" i="6"/>
  <c r="A104" i="6"/>
  <c r="G103" i="6"/>
  <c r="F103" i="6"/>
  <c r="C103" i="6"/>
  <c r="E103" i="6" s="1"/>
  <c r="B103" i="6"/>
  <c r="A103" i="6"/>
  <c r="G102" i="6"/>
  <c r="F102" i="6"/>
  <c r="C102" i="6"/>
  <c r="E102" i="6" s="1"/>
  <c r="B102" i="6"/>
  <c r="A102" i="6"/>
  <c r="G101" i="6"/>
  <c r="F101" i="6"/>
  <c r="C101" i="6"/>
  <c r="E101" i="6" s="1"/>
  <c r="B101" i="6"/>
  <c r="A101" i="6"/>
  <c r="G100" i="6"/>
  <c r="F100" i="6"/>
  <c r="C100" i="6"/>
  <c r="B100" i="6"/>
  <c r="A100" i="6"/>
  <c r="B99" i="6"/>
  <c r="A99" i="6"/>
  <c r="G92" i="6"/>
  <c r="E92" i="6"/>
  <c r="C92" i="6"/>
  <c r="F92" i="6" s="1"/>
  <c r="B92" i="6"/>
  <c r="A92" i="6"/>
  <c r="G91" i="6"/>
  <c r="F91" i="6"/>
  <c r="C91" i="6"/>
  <c r="E91" i="6" s="1"/>
  <c r="B91" i="6"/>
  <c r="A91" i="6"/>
  <c r="F90" i="6"/>
  <c r="E90" i="6"/>
  <c r="C90" i="6"/>
  <c r="G90" i="6" s="1"/>
  <c r="B90" i="6"/>
  <c r="A90" i="6"/>
  <c r="G89" i="6"/>
  <c r="F89" i="6"/>
  <c r="C89" i="6"/>
  <c r="E89" i="6" s="1"/>
  <c r="B89" i="6"/>
  <c r="A89" i="6"/>
  <c r="F88" i="6"/>
  <c r="E88" i="6"/>
  <c r="C88" i="6"/>
  <c r="G88" i="6" s="1"/>
  <c r="B88" i="6"/>
  <c r="A88" i="6"/>
  <c r="F87" i="6"/>
  <c r="E87" i="6"/>
  <c r="C87" i="6"/>
  <c r="G87" i="6" s="1"/>
  <c r="B87" i="6"/>
  <c r="A87" i="6"/>
  <c r="F86" i="6"/>
  <c r="E86" i="6"/>
  <c r="C86" i="6"/>
  <c r="G86" i="6" s="1"/>
  <c r="B86" i="6"/>
  <c r="A86" i="6"/>
  <c r="G85" i="6"/>
  <c r="E85" i="6"/>
  <c r="C85" i="6"/>
  <c r="F85" i="6" s="1"/>
  <c r="B85" i="6"/>
  <c r="A85" i="6"/>
  <c r="G84" i="6"/>
  <c r="E84" i="6"/>
  <c r="C84" i="6"/>
  <c r="F84" i="6" s="1"/>
  <c r="B84" i="6"/>
  <c r="A84" i="6"/>
  <c r="G83" i="6"/>
  <c r="E83" i="6"/>
  <c r="C83" i="6"/>
  <c r="F83" i="6" s="1"/>
  <c r="B83" i="6"/>
  <c r="A83" i="6"/>
  <c r="G82" i="6"/>
  <c r="F82" i="6"/>
  <c r="C82" i="6"/>
  <c r="E82" i="6" s="1"/>
  <c r="B82" i="6"/>
  <c r="A82" i="6"/>
  <c r="G81" i="6"/>
  <c r="F81" i="6"/>
  <c r="C81" i="6"/>
  <c r="E81" i="6" s="1"/>
  <c r="B81" i="6"/>
  <c r="A81" i="6"/>
  <c r="G80" i="6"/>
  <c r="F80" i="6"/>
  <c r="C80" i="6"/>
  <c r="E80" i="6" s="1"/>
  <c r="B80" i="6"/>
  <c r="A80" i="6"/>
  <c r="G79" i="6"/>
  <c r="F79" i="6"/>
  <c r="C79" i="6"/>
  <c r="E79" i="6" s="1"/>
  <c r="B79" i="6"/>
  <c r="A79" i="6"/>
  <c r="G78" i="6"/>
  <c r="F78" i="6"/>
  <c r="C78" i="6"/>
  <c r="E78" i="6" s="1"/>
  <c r="B78" i="6"/>
  <c r="A78" i="6"/>
  <c r="F77" i="6"/>
  <c r="E77" i="6"/>
  <c r="C77" i="6"/>
  <c r="G77" i="6" s="1"/>
  <c r="B77" i="6"/>
  <c r="A77" i="6"/>
  <c r="B76" i="6"/>
  <c r="A76" i="6"/>
  <c r="G74" i="6"/>
  <c r="E74" i="6"/>
  <c r="C74" i="6"/>
  <c r="F74" i="6" s="1"/>
  <c r="B74" i="6"/>
  <c r="A74" i="6"/>
  <c r="G73" i="6"/>
  <c r="E73" i="6"/>
  <c r="C73" i="6"/>
  <c r="F73" i="6" s="1"/>
  <c r="B73" i="6"/>
  <c r="A73" i="6"/>
  <c r="F72" i="6"/>
  <c r="E72" i="6"/>
  <c r="C72" i="6"/>
  <c r="G72" i="6" s="1"/>
  <c r="B72" i="6"/>
  <c r="A72" i="6"/>
  <c r="F71" i="6"/>
  <c r="E71" i="6"/>
  <c r="C71" i="6"/>
  <c r="G71" i="6" s="1"/>
  <c r="B71" i="6"/>
  <c r="A71" i="6"/>
  <c r="G70" i="6"/>
  <c r="E70" i="6"/>
  <c r="C70" i="6"/>
  <c r="F70" i="6" s="1"/>
  <c r="B70" i="6"/>
  <c r="A70" i="6"/>
  <c r="F69" i="6"/>
  <c r="E69" i="6"/>
  <c r="C69" i="6"/>
  <c r="G69" i="6" s="1"/>
  <c r="B69" i="6"/>
  <c r="A69" i="6"/>
  <c r="G68" i="6"/>
  <c r="F68" i="6"/>
  <c r="C68" i="6"/>
  <c r="E68" i="6" s="1"/>
  <c r="B68" i="6"/>
  <c r="A68" i="6"/>
  <c r="G67" i="6"/>
  <c r="F67" i="6"/>
  <c r="C67" i="6"/>
  <c r="E67" i="6" s="1"/>
  <c r="B67" i="6"/>
  <c r="A67" i="6"/>
  <c r="G66" i="6"/>
  <c r="F66" i="6"/>
  <c r="C66" i="6"/>
  <c r="E66" i="6" s="1"/>
  <c r="B66" i="6"/>
  <c r="A66" i="6"/>
  <c r="G65" i="6"/>
  <c r="E65" i="6"/>
  <c r="C65" i="6"/>
  <c r="F65" i="6" s="1"/>
  <c r="B65" i="6"/>
  <c r="A65" i="6"/>
  <c r="F64" i="6"/>
  <c r="E64" i="6"/>
  <c r="C64" i="6"/>
  <c r="B64" i="6"/>
  <c r="A64" i="6"/>
  <c r="G63" i="6"/>
  <c r="F63" i="6"/>
  <c r="C63" i="6"/>
  <c r="E63" i="6" s="1"/>
  <c r="B63" i="6"/>
  <c r="A63" i="6"/>
  <c r="B62" i="6"/>
  <c r="A62" i="6"/>
  <c r="G60" i="6"/>
  <c r="F60" i="6"/>
  <c r="C60" i="6"/>
  <c r="E60" i="6" s="1"/>
  <c r="B60" i="6"/>
  <c r="A60" i="6"/>
  <c r="G59" i="6"/>
  <c r="E59" i="6"/>
  <c r="C59" i="6"/>
  <c r="F59" i="6" s="1"/>
  <c r="B59" i="6"/>
  <c r="A59" i="6"/>
  <c r="G58" i="6"/>
  <c r="F58" i="6"/>
  <c r="C58" i="6"/>
  <c r="E58" i="6" s="1"/>
  <c r="B58" i="6"/>
  <c r="A58" i="6"/>
  <c r="G57" i="6"/>
  <c r="F57" i="6"/>
  <c r="C57" i="6"/>
  <c r="E57" i="6" s="1"/>
  <c r="B57" i="6"/>
  <c r="A57" i="6"/>
  <c r="G56" i="6"/>
  <c r="E56" i="6"/>
  <c r="C56" i="6"/>
  <c r="F56" i="6" s="1"/>
  <c r="B56" i="6"/>
  <c r="A56" i="6"/>
  <c r="G55" i="6"/>
  <c r="F55" i="6"/>
  <c r="C55" i="6"/>
  <c r="E55" i="6" s="1"/>
  <c r="B55" i="6"/>
  <c r="A55" i="6"/>
  <c r="G54" i="6"/>
  <c r="F54" i="6"/>
  <c r="C54" i="6"/>
  <c r="E54" i="6" s="1"/>
  <c r="B54" i="6"/>
  <c r="A54" i="6"/>
  <c r="G53" i="6"/>
  <c r="E53" i="6"/>
  <c r="C53" i="6"/>
  <c r="F53" i="6" s="1"/>
  <c r="B53" i="6"/>
  <c r="A53" i="6"/>
  <c r="G52" i="6"/>
  <c r="F52" i="6"/>
  <c r="C52" i="6"/>
  <c r="E52" i="6" s="1"/>
  <c r="B52" i="6"/>
  <c r="A52" i="6"/>
  <c r="G51" i="6"/>
  <c r="F51" i="6"/>
  <c r="C51" i="6"/>
  <c r="E51" i="6" s="1"/>
  <c r="B51" i="6"/>
  <c r="A51" i="6"/>
  <c r="F50" i="6"/>
  <c r="E50" i="6"/>
  <c r="C50" i="6"/>
  <c r="B50" i="6"/>
  <c r="A50" i="6"/>
  <c r="F49" i="6"/>
  <c r="E49" i="6"/>
  <c r="C49" i="6"/>
  <c r="G49" i="6" s="1"/>
  <c r="B49" i="6"/>
  <c r="A49" i="6"/>
  <c r="F48" i="6"/>
  <c r="E48" i="6"/>
  <c r="C48" i="6"/>
  <c r="G48" i="6" s="1"/>
  <c r="B48" i="6"/>
  <c r="A48" i="6"/>
  <c r="B47" i="6"/>
  <c r="A47" i="6"/>
  <c r="G45" i="6"/>
  <c r="E45" i="6"/>
  <c r="C45" i="6"/>
  <c r="F45" i="6" s="1"/>
  <c r="B45" i="6"/>
  <c r="A45" i="6"/>
  <c r="G44" i="6"/>
  <c r="E44" i="6"/>
  <c r="C44" i="6"/>
  <c r="B44" i="6"/>
  <c r="A44" i="6"/>
  <c r="G43" i="6"/>
  <c r="E43" i="6"/>
  <c r="C43" i="6"/>
  <c r="F43" i="6" s="1"/>
  <c r="B43" i="6"/>
  <c r="A43" i="6"/>
  <c r="G42" i="6"/>
  <c r="E42" i="6"/>
  <c r="C42" i="6"/>
  <c r="F42" i="6" s="1"/>
  <c r="B42" i="6"/>
  <c r="A42" i="6"/>
  <c r="G41" i="6"/>
  <c r="E41" i="6"/>
  <c r="C41" i="6"/>
  <c r="F41" i="6" s="1"/>
  <c r="B41" i="6"/>
  <c r="A41" i="6"/>
  <c r="F40" i="6"/>
  <c r="E40" i="6"/>
  <c r="C40" i="6"/>
  <c r="G40" i="6" s="1"/>
  <c r="B40" i="6"/>
  <c r="A40" i="6"/>
  <c r="G39" i="6"/>
  <c r="F39" i="6"/>
  <c r="C39" i="6"/>
  <c r="E39" i="6" s="1"/>
  <c r="B39" i="6"/>
  <c r="A39" i="6"/>
  <c r="F38" i="6"/>
  <c r="E38" i="6"/>
  <c r="C38" i="6"/>
  <c r="G38" i="6" s="1"/>
  <c r="B38" i="6"/>
  <c r="A38" i="6"/>
  <c r="G37" i="6"/>
  <c r="F37" i="6"/>
  <c r="C37" i="6"/>
  <c r="E37" i="6" s="1"/>
  <c r="B37" i="6"/>
  <c r="A37" i="6"/>
  <c r="G36" i="6"/>
  <c r="E36" i="6"/>
  <c r="C36" i="6"/>
  <c r="F36" i="6" s="1"/>
  <c r="B36" i="6"/>
  <c r="A36" i="6"/>
  <c r="G35" i="6"/>
  <c r="F35" i="6"/>
  <c r="C35" i="6"/>
  <c r="E35" i="6" s="1"/>
  <c r="B35" i="6"/>
  <c r="A35" i="6"/>
  <c r="G34" i="6"/>
  <c r="E34" i="6"/>
  <c r="C34" i="6"/>
  <c r="F34" i="6" s="1"/>
  <c r="B34" i="6"/>
  <c r="A34" i="6"/>
  <c r="F33" i="6"/>
  <c r="E33" i="6"/>
  <c r="C33" i="6"/>
  <c r="G33" i="6" s="1"/>
  <c r="B33" i="6"/>
  <c r="A33" i="6"/>
  <c r="G32" i="6"/>
  <c r="F32" i="6"/>
  <c r="C32" i="6"/>
  <c r="E32" i="6" s="1"/>
  <c r="B32" i="6"/>
  <c r="A32" i="6"/>
  <c r="G31" i="6"/>
  <c r="F31" i="6"/>
  <c r="C31" i="6"/>
  <c r="E31" i="6" s="1"/>
  <c r="B31" i="6"/>
  <c r="A31" i="6"/>
  <c r="G30" i="6"/>
  <c r="F30" i="6"/>
  <c r="C30" i="6"/>
  <c r="E30" i="6" s="1"/>
  <c r="B30" i="6"/>
  <c r="A30" i="6"/>
  <c r="F29" i="6"/>
  <c r="E29" i="6"/>
  <c r="C29" i="6"/>
  <c r="G29" i="6" s="1"/>
  <c r="B29" i="6"/>
  <c r="A29" i="6"/>
  <c r="F28" i="6"/>
  <c r="E28" i="6"/>
  <c r="C28" i="6"/>
  <c r="G28" i="6" s="1"/>
  <c r="B28" i="6"/>
  <c r="A28" i="6"/>
  <c r="F27" i="6"/>
  <c r="E27" i="6"/>
  <c r="C27" i="6"/>
  <c r="G27" i="6" s="1"/>
  <c r="B27" i="6"/>
  <c r="A27" i="6"/>
  <c r="B26" i="6"/>
  <c r="A26" i="6"/>
  <c r="G24" i="6"/>
  <c r="F24" i="6"/>
  <c r="C24" i="6"/>
  <c r="E24" i="6" s="1"/>
  <c r="B24" i="6"/>
  <c r="A24" i="6"/>
  <c r="G23" i="6"/>
  <c r="E23" i="6"/>
  <c r="C23" i="6"/>
  <c r="F23" i="6" s="1"/>
  <c r="B23" i="6"/>
  <c r="A23" i="6"/>
  <c r="G22" i="6"/>
  <c r="E22" i="6"/>
  <c r="C22" i="6"/>
  <c r="F22" i="6" s="1"/>
  <c r="B22" i="6"/>
  <c r="A22" i="6"/>
  <c r="G21" i="6"/>
  <c r="F21" i="6"/>
  <c r="C21" i="6"/>
  <c r="E21" i="6" s="1"/>
  <c r="B21" i="6"/>
  <c r="A21" i="6"/>
  <c r="G20" i="6"/>
  <c r="F20" i="6"/>
  <c r="C20" i="6"/>
  <c r="E20" i="6" s="1"/>
  <c r="B20" i="6"/>
  <c r="A20" i="6"/>
  <c r="G19" i="6"/>
  <c r="E19" i="6"/>
  <c r="C19" i="6"/>
  <c r="F19" i="6" s="1"/>
  <c r="B19" i="6"/>
  <c r="A19" i="6"/>
  <c r="F18" i="6"/>
  <c r="E18" i="6"/>
  <c r="C18" i="6"/>
  <c r="G18" i="6" s="1"/>
  <c r="B18" i="6"/>
  <c r="A18" i="6"/>
  <c r="F17" i="6"/>
  <c r="E17" i="6"/>
  <c r="C17" i="6"/>
  <c r="G17" i="6" s="1"/>
  <c r="B17" i="6"/>
  <c r="A17" i="6"/>
  <c r="G16" i="6"/>
  <c r="F16" i="6"/>
  <c r="C16" i="6"/>
  <c r="E16" i="6" s="1"/>
  <c r="B16" i="6"/>
  <c r="A16" i="6"/>
  <c r="G15" i="6"/>
  <c r="E15" i="6"/>
  <c r="C15" i="6"/>
  <c r="F15" i="6" s="1"/>
  <c r="B15" i="6"/>
  <c r="A15" i="6"/>
  <c r="G14" i="6"/>
  <c r="F14" i="6"/>
  <c r="C14" i="6"/>
  <c r="E14" i="6" s="1"/>
  <c r="B14" i="6"/>
  <c r="A14" i="6"/>
  <c r="G13" i="6"/>
  <c r="F13" i="6"/>
  <c r="C13" i="6"/>
  <c r="E13" i="6" s="1"/>
  <c r="B13" i="6"/>
  <c r="A13" i="6"/>
  <c r="G12" i="6"/>
  <c r="F12" i="6"/>
  <c r="C12" i="6"/>
  <c r="E12" i="6" s="1"/>
  <c r="B12" i="6"/>
  <c r="A12" i="6"/>
  <c r="G11" i="6"/>
  <c r="E11" i="6"/>
  <c r="C11" i="6"/>
  <c r="F11" i="6" s="1"/>
  <c r="B11" i="6"/>
  <c r="A11" i="6"/>
  <c r="G10" i="6"/>
  <c r="E10" i="6"/>
  <c r="C10" i="6"/>
  <c r="F10" i="6" s="1"/>
  <c r="B10" i="6"/>
  <c r="A10" i="6"/>
  <c r="F9" i="6"/>
  <c r="E9" i="6"/>
  <c r="C9" i="6"/>
  <c r="B9" i="6"/>
  <c r="A9" i="6"/>
  <c r="A8" i="6"/>
  <c r="A127" i="1"/>
  <c r="A126" i="1"/>
  <c r="A125" i="1"/>
  <c r="A124" i="1"/>
  <c r="A123" i="1"/>
  <c r="A122" i="1"/>
  <c r="A121" i="1"/>
  <c r="A120" i="1"/>
  <c r="A119" i="1"/>
  <c r="A118" i="1"/>
  <c r="A117" i="1"/>
  <c r="A116" i="1"/>
  <c r="A115" i="1"/>
  <c r="A112" i="1"/>
  <c r="A111" i="1"/>
  <c r="A110" i="1"/>
  <c r="A109" i="1"/>
  <c r="A108" i="1"/>
  <c r="A107" i="1"/>
  <c r="A106" i="1"/>
  <c r="A105" i="1"/>
  <c r="A104" i="1"/>
  <c r="A103" i="1"/>
  <c r="A102" i="1"/>
  <c r="A101" i="1"/>
  <c r="A100" i="1"/>
  <c r="A97" i="1"/>
  <c r="A96" i="1"/>
  <c r="A95" i="1"/>
  <c r="A94" i="1"/>
  <c r="A93" i="1"/>
  <c r="A92" i="1"/>
  <c r="A91" i="1"/>
  <c r="A90" i="1"/>
  <c r="A89" i="1"/>
  <c r="A88" i="1"/>
  <c r="A87" i="1"/>
  <c r="A86" i="1"/>
  <c r="A85" i="1"/>
  <c r="A84" i="1"/>
  <c r="A83" i="1"/>
  <c r="A82" i="1"/>
  <c r="A79" i="1"/>
  <c r="A78" i="1"/>
  <c r="A77" i="1"/>
  <c r="A76" i="1"/>
  <c r="A75" i="1"/>
  <c r="A74" i="1"/>
  <c r="A73" i="1"/>
  <c r="A72" i="1"/>
  <c r="A71" i="1"/>
  <c r="A70" i="1"/>
  <c r="A69" i="1"/>
  <c r="A68" i="1"/>
  <c r="A65" i="1"/>
  <c r="A64" i="1"/>
  <c r="A63" i="1"/>
  <c r="A62" i="1"/>
  <c r="A61" i="1"/>
  <c r="A60" i="1"/>
  <c r="A59" i="1"/>
  <c r="A58" i="1"/>
  <c r="A57" i="1"/>
  <c r="A56" i="1"/>
  <c r="A55" i="1"/>
  <c r="A54" i="1"/>
  <c r="A53" i="1"/>
  <c r="A50" i="1"/>
  <c r="A49" i="1"/>
  <c r="A48" i="1"/>
  <c r="A47" i="1"/>
  <c r="A46" i="1"/>
  <c r="A45" i="1"/>
  <c r="A44" i="1"/>
  <c r="A43" i="1"/>
  <c r="A42" i="1"/>
  <c r="A41" i="1"/>
  <c r="A40" i="1"/>
  <c r="A39" i="1"/>
  <c r="A38" i="1"/>
  <c r="A37" i="1"/>
  <c r="A36" i="1"/>
  <c r="A35" i="1"/>
  <c r="A34" i="1"/>
  <c r="A33" i="1"/>
  <c r="A32" i="1"/>
  <c r="A29" i="1"/>
  <c r="A28" i="1"/>
  <c r="A27" i="1"/>
  <c r="A26" i="1"/>
  <c r="A25" i="1"/>
  <c r="A24" i="1"/>
  <c r="A23" i="1"/>
  <c r="A22" i="1"/>
  <c r="A21" i="1"/>
  <c r="A20" i="1"/>
  <c r="A19" i="1"/>
  <c r="A18" i="1"/>
  <c r="A17" i="1"/>
  <c r="A16" i="1"/>
  <c r="C142" i="6" l="1"/>
  <c r="C147" i="6"/>
  <c r="F153" i="6"/>
  <c r="G50" i="6"/>
  <c r="G143" i="6" s="1"/>
  <c r="C158" i="6"/>
  <c r="F158" i="6"/>
  <c r="G158" i="6"/>
  <c r="G156" i="6"/>
  <c r="C156" i="6"/>
  <c r="E115" i="6"/>
  <c r="G157" i="6"/>
  <c r="C157" i="6"/>
  <c r="F156" i="6"/>
  <c r="F157" i="6"/>
  <c r="C153" i="6"/>
  <c r="G153" i="6"/>
  <c r="E96" i="6"/>
  <c r="E94" i="6"/>
  <c r="E95" i="6"/>
  <c r="F96" i="6"/>
  <c r="C96" i="6"/>
  <c r="F95" i="6"/>
  <c r="G96" i="6"/>
  <c r="F94" i="6"/>
  <c r="G94" i="6"/>
  <c r="G95" i="6"/>
  <c r="C94" i="6"/>
  <c r="C95" i="6"/>
  <c r="F148" i="6"/>
  <c r="C146" i="6"/>
  <c r="C148" i="6"/>
  <c r="E148" i="6"/>
  <c r="G64" i="6"/>
  <c r="E146" i="6"/>
  <c r="E147" i="6"/>
  <c r="F146" i="6"/>
  <c r="F147" i="6"/>
  <c r="E143" i="6"/>
  <c r="F143" i="6"/>
  <c r="C141" i="6"/>
  <c r="C143" i="6"/>
  <c r="E141" i="6"/>
  <c r="E142" i="6"/>
  <c r="F141" i="6"/>
  <c r="F142" i="6"/>
  <c r="C133" i="6"/>
  <c r="E133" i="6"/>
  <c r="F133" i="6"/>
  <c r="E131" i="6"/>
  <c r="E132" i="6"/>
  <c r="F131" i="6"/>
  <c r="F132" i="6"/>
  <c r="G9" i="6"/>
  <c r="C131" i="6"/>
  <c r="C132" i="6"/>
  <c r="C138" i="6"/>
  <c r="E138" i="6"/>
  <c r="G138" i="6"/>
  <c r="C136" i="6"/>
  <c r="F44" i="6"/>
  <c r="E136" i="6"/>
  <c r="E137" i="6"/>
  <c r="G136" i="6"/>
  <c r="G137" i="6"/>
  <c r="C137" i="6"/>
  <c r="E100" i="6"/>
  <c r="F151" i="6"/>
  <c r="F152" i="6"/>
  <c r="G151" i="6"/>
  <c r="G152" i="6"/>
  <c r="C151" i="6"/>
  <c r="C152" i="6"/>
  <c r="C134" i="6" l="1"/>
  <c r="C170" i="6" s="1"/>
  <c r="D10" i="5" s="1"/>
  <c r="F134" i="6"/>
  <c r="F170" i="6" s="1"/>
  <c r="C149" i="6"/>
  <c r="C173" i="6" s="1"/>
  <c r="D13" i="5" s="1"/>
  <c r="G141" i="6"/>
  <c r="C144" i="6"/>
  <c r="C172" i="6" s="1"/>
  <c r="D12" i="5" s="1"/>
  <c r="F149" i="6"/>
  <c r="F173" i="6" s="1"/>
  <c r="G142" i="6"/>
  <c r="C97" i="6"/>
  <c r="C174" i="6" s="1"/>
  <c r="D14" i="5" s="1"/>
  <c r="E144" i="6"/>
  <c r="E172" i="6" s="1"/>
  <c r="F159" i="6"/>
  <c r="F176" i="6" s="1"/>
  <c r="C159" i="6"/>
  <c r="C176" i="6" s="1"/>
  <c r="D16" i="5" s="1"/>
  <c r="G159" i="6"/>
  <c r="G176" i="6" s="1"/>
  <c r="E158" i="6"/>
  <c r="E157" i="6"/>
  <c r="E156" i="6"/>
  <c r="G97" i="6"/>
  <c r="G174" i="6" s="1"/>
  <c r="E97" i="6"/>
  <c r="E174" i="6" s="1"/>
  <c r="F97" i="6"/>
  <c r="F174" i="6" s="1"/>
  <c r="E149" i="6"/>
  <c r="E173" i="6" s="1"/>
  <c r="G148" i="6"/>
  <c r="G146" i="6"/>
  <c r="G147" i="6"/>
  <c r="F144" i="6"/>
  <c r="F172" i="6" s="1"/>
  <c r="C165" i="6"/>
  <c r="E134" i="6"/>
  <c r="E170" i="6" s="1"/>
  <c r="G133" i="6"/>
  <c r="G132" i="6"/>
  <c r="G131" i="6"/>
  <c r="G139" i="6"/>
  <c r="G171" i="6" s="1"/>
  <c r="C163" i="6"/>
  <c r="C139" i="6"/>
  <c r="C171" i="6" s="1"/>
  <c r="D11" i="5" s="1"/>
  <c r="E139" i="6"/>
  <c r="E171" i="6" s="1"/>
  <c r="F138" i="6"/>
  <c r="F137" i="6"/>
  <c r="F164" i="6" s="1"/>
  <c r="F136" i="6"/>
  <c r="F163" i="6" s="1"/>
  <c r="C164" i="6"/>
  <c r="F154" i="6"/>
  <c r="F175" i="6" s="1"/>
  <c r="C154" i="6"/>
  <c r="C175" i="6" s="1"/>
  <c r="D15" i="5" s="1"/>
  <c r="E153" i="6"/>
  <c r="E152" i="6"/>
  <c r="E151" i="6"/>
  <c r="G154" i="6"/>
  <c r="G175" i="6" s="1"/>
  <c r="E164" i="6" l="1"/>
  <c r="G144" i="6"/>
  <c r="G172" i="6" s="1"/>
  <c r="K12" i="5" s="1"/>
  <c r="G163" i="6"/>
  <c r="S11" i="5"/>
  <c r="G14" i="5"/>
  <c r="T10" i="5"/>
  <c r="I13" i="5"/>
  <c r="T11" i="5"/>
  <c r="I14" i="5"/>
  <c r="U12" i="5"/>
  <c r="K15" i="5"/>
  <c r="U11" i="5"/>
  <c r="K14" i="5"/>
  <c r="S9" i="5"/>
  <c r="G12" i="5"/>
  <c r="T12" i="5"/>
  <c r="I15" i="5"/>
  <c r="T9" i="5"/>
  <c r="I12" i="5"/>
  <c r="S10" i="5"/>
  <c r="G13" i="5"/>
  <c r="S7" i="5"/>
  <c r="G10" i="5"/>
  <c r="T7" i="5"/>
  <c r="I10" i="5"/>
  <c r="T13" i="5"/>
  <c r="I16" i="5"/>
  <c r="U13" i="5"/>
  <c r="K16" i="5"/>
  <c r="U8" i="5"/>
  <c r="K11" i="5"/>
  <c r="S8" i="5"/>
  <c r="G11" i="5"/>
  <c r="E163" i="6"/>
  <c r="E159" i="6"/>
  <c r="E176" i="6" s="1"/>
  <c r="G149" i="6"/>
  <c r="G173" i="6" s="1"/>
  <c r="G164" i="6"/>
  <c r="G134" i="6"/>
  <c r="G170" i="6" s="1"/>
  <c r="G165" i="6"/>
  <c r="C166" i="6"/>
  <c r="C178" i="6" s="1"/>
  <c r="D18" i="5" s="1"/>
  <c r="F139" i="6"/>
  <c r="F171" i="6" s="1"/>
  <c r="F165" i="6"/>
  <c r="F166" i="6" s="1"/>
  <c r="F178" i="6" s="1"/>
  <c r="E165" i="6"/>
  <c r="E154" i="6"/>
  <c r="E175" i="6" s="1"/>
  <c r="U9" i="5" l="1"/>
  <c r="S12" i="5"/>
  <c r="G15" i="5"/>
  <c r="U10" i="5"/>
  <c r="K13" i="5"/>
  <c r="U7" i="5"/>
  <c r="K10" i="5"/>
  <c r="S13" i="5"/>
  <c r="G16" i="5"/>
  <c r="T15" i="5"/>
  <c r="I18" i="5"/>
  <c r="T8" i="5"/>
  <c r="I11" i="5"/>
  <c r="E166" i="6"/>
  <c r="E178" i="6" s="1"/>
  <c r="G166" i="6"/>
  <c r="G178" i="6" s="1"/>
  <c r="U15" i="5" l="1"/>
  <c r="K18" i="5"/>
  <c r="S15" i="5"/>
  <c r="G18" i="5"/>
</calcChain>
</file>

<file path=xl/sharedStrings.xml><?xml version="1.0" encoding="utf-8"?>
<sst xmlns="http://schemas.openxmlformats.org/spreadsheetml/2006/main" count="643" uniqueCount="361">
  <si>
    <t>Planificación</t>
  </si>
  <si>
    <t>Contratación administrativa</t>
  </si>
  <si>
    <t>Presupuesto</t>
  </si>
  <si>
    <t>Tecnologías de la información</t>
  </si>
  <si>
    <t>Recursos humanos</t>
  </si>
  <si>
    <t>NO</t>
  </si>
  <si>
    <t>Nombre de la entidad:</t>
  </si>
  <si>
    <t>PREGUNTA</t>
  </si>
  <si>
    <t>RESPUESTA</t>
  </si>
  <si>
    <t>PLANIFICACIÓN</t>
  </si>
  <si>
    <t>1.1</t>
  </si>
  <si>
    <t>Declaración de misión, visión y valores oficializada, más programa e informe de avance de su implementación. Los tres documentos deben ser oficiales; a los efectos, debe constar la aprobación de la declaración y el programa de divulgación por la autoridad institucional pertinente.</t>
  </si>
  <si>
    <t>1.2</t>
  </si>
  <si>
    <t>¿La institución ha oficializado una metodología para formular sus planes plurianuales y anuales?</t>
  </si>
  <si>
    <t>Documentación de la metodología debidamente oficializada; debe constar la aprobación por la autoridad institucional pertinente.</t>
  </si>
  <si>
    <t>1.3</t>
  </si>
  <si>
    <t>Documento(s) donde consten los mecanismos y se compruebe su aplicación.</t>
  </si>
  <si>
    <t>1.4</t>
  </si>
  <si>
    <t>Plan plurianual vigente (cubrir el período actual y otros consecutivos) y actualizado (contemplar las modificaciones pertinentes según la dinámica institucional). Para que se considere válido, debe ser un documento oficializado por la autoridad institucional pertinente.</t>
  </si>
  <si>
    <t>1.5</t>
  </si>
  <si>
    <t>Indicadores en el plan plurianual institucional.</t>
  </si>
  <si>
    <t>1.6</t>
  </si>
  <si>
    <t>Indicadores en el plan anual institucional.</t>
  </si>
  <si>
    <t>1.7</t>
  </si>
  <si>
    <t>¿La institución ha oficializado una metodología para la definición, medición y ajuste de los indicadores que incorpora en sus planes?</t>
  </si>
  <si>
    <t>Documento donde se establece la metodología, oficializada por la autoridad institucional pertinente.</t>
  </si>
  <si>
    <t>1.8</t>
  </si>
  <si>
    <t>¿En el plan anual se incorporan acciones que están vinculadas con el Plan Nacional de Desarrollo (PND)?</t>
  </si>
  <si>
    <t>Documentación de las acciones vinculadas con el PND.</t>
  </si>
  <si>
    <t>1.9</t>
  </si>
  <si>
    <t>Documentación de la estrategia de incorporación y fortalecimiento de la ética y de prevención del fraude y la corrupción.</t>
  </si>
  <si>
    <t>1.10</t>
  </si>
  <si>
    <t>¿La institución ha ejecutado y evaluado los resultados de la estrategia de fortalecimiento de la ética?</t>
  </si>
  <si>
    <t>Informe de seguimiento de la estrategia a que se refiere el punto 1.9.</t>
  </si>
  <si>
    <t>1.11</t>
  </si>
  <si>
    <t>¿En la evaluación anual de la gestión institucional se consideran el cumplimiento de metas y los resultados de los indicadores incorporados en el plan anual operativo?</t>
  </si>
  <si>
    <t>Reportes sobre seguimiento de  indicadores del plan institucional, incorporados en la evaluación de la gestión institucional.</t>
  </si>
  <si>
    <t>1.12</t>
  </si>
  <si>
    <t>¿La evaluación de la gestión institucional del año anterior fue conocida y aprobada por el jerarca institucional a más tardar el 31 de enero?</t>
  </si>
  <si>
    <t>Documento probatorio de que el jerarca conoció y aprobó la evaluación de la gestión institucional a más tardar en la fechas indicada. Normalmente, este documento se incorpora al inicio de la evaluación.</t>
  </si>
  <si>
    <t>1.13</t>
  </si>
  <si>
    <t>¿Se elabora y ejecuta un plan de mejora a partir de la evaluación anual de la gestión institucional?</t>
  </si>
  <si>
    <t>Plan de mejora elaborado a partir de la evaluación anual de la gestión, oficializado por la autoridad institucional competente.</t>
  </si>
  <si>
    <t>1.14</t>
  </si>
  <si>
    <t>Imagen de la sección respectiva de la página de Internet de la Institución</t>
  </si>
  <si>
    <t>1.15</t>
  </si>
  <si>
    <t>¿La información institucional está sistematizada de manera que integre los procesos de planificación, presupuesto y evaluación?</t>
  </si>
  <si>
    <t>Reportes emitidos que evidencien la integración de los procesos</t>
  </si>
  <si>
    <t>1.16</t>
  </si>
  <si>
    <t>Documentos que demuestren la vinculación entre el modelo de evaluación del desempeño y las metas y objetivos planteados en la planificación de la institución. Normalmente, esto puede visualizarse en los planes indicados, o en análisis separados preparados con ese fin durante la formulación de esos planes.</t>
  </si>
  <si>
    <t>2.1</t>
  </si>
  <si>
    <t>¿La institución ha promulgado o adoptado un código de ética u otro documento que reúna los compromisos éticos de la institución y sus funcionarios?</t>
  </si>
  <si>
    <t>Código de ética o similar debidamente oficializado mediante el acto de emisión o adopción por el jerarca institucional.</t>
  </si>
  <si>
    <t>2.2</t>
  </si>
  <si>
    <t>¿La institución ha establecido mecanismos para prevenir, detectar y corregir situaciones contrarias a la ética, que se puedan presentar en relación con temas como los siguientes?:
a. Conflictos de interés.
b. Ejercicio de profesiones liberales y de cargos incompatibles con la función pública.
c. Desempeño simultáneo de cargos públicos.
d. Compensaciones salariales adicionales a la retribución del régimen de derecho público.
e. Aceptación de donaciones, obsequios y dádivas.
f. Sustracción o uso indebido de recursos.
g. Falsificación de registros.
h. Favorecimiento.
i. Tráfico de influencias.</t>
  </si>
  <si>
    <t>Documentación de los mecanismos, los cuales deben haber sido oficializados por la autoridad institucional competente.</t>
  </si>
  <si>
    <t>2.3</t>
  </si>
  <si>
    <t>¿En los últimos cinco años, la entidad se ha sometido a una auditoría de la gestión ética institucional, ya sea por parte de la propia administración, de la auditoría interna o de un sujeto externo?</t>
  </si>
  <si>
    <t>Informe de la auditoría de la ética efectuada.</t>
  </si>
  <si>
    <t>2.4</t>
  </si>
  <si>
    <t xml:space="preserve">¿La institución tiene los cinco componentes del SEVRI debidamente establecidos y en operación? </t>
  </si>
  <si>
    <t>Documentación de los componentes.</t>
  </si>
  <si>
    <t>2.5</t>
  </si>
  <si>
    <t>¿La institución ejecutó, durante el año anterior o el actual, un ejercicio de valoración de los riesgos que concluyera con la documentación y comunicación de esos riesgos?</t>
  </si>
  <si>
    <t>Documentos resultantes de la valoración y de las medidas adoptadas.</t>
  </si>
  <si>
    <t>2.6</t>
  </si>
  <si>
    <t>¿Con base en la valoración de riesgos, la entidad analizó los controles en operación para eliminar los que han perdido vigencia e implantar los que sean necesarios frente a la dinámica institucional?</t>
  </si>
  <si>
    <t>Documentación de resultados de la revisión y de las acciones emprendidas.</t>
  </si>
  <si>
    <t>2.7</t>
  </si>
  <si>
    <t>¿La institución ha promulgado normativa interna respecto de la rendición de cauciones por parte de los funcionarios que la deban hacer?</t>
  </si>
  <si>
    <t>Normativa interna sobre cauciones.</t>
  </si>
  <si>
    <t>2.8</t>
  </si>
  <si>
    <t>Normativa sobre traslado de recursos.</t>
  </si>
  <si>
    <t>2.9</t>
  </si>
  <si>
    <t>Documentación que comprueba la comunicación a la máxima autoridad.</t>
  </si>
  <si>
    <t>2.10</t>
  </si>
  <si>
    <t>Informe de resultados de la autoevaluación.</t>
  </si>
  <si>
    <t>2.11</t>
  </si>
  <si>
    <t>Plan de mejoras elaborado a partir de los resultados de la autoevaluación de sistema de control interno, e informe sobre el avance de su ejecución.</t>
  </si>
  <si>
    <t>2.12</t>
  </si>
  <si>
    <t>¿La institución cuenta con un manual de puestos o similar, debidamente oficializado y actualizado en los últimos 5 años, que identifique para el giro del negocio específico de la institución, las responsabilidades de los funcionarios, así como las líneas de autoridad y reporte correspondientes?</t>
  </si>
  <si>
    <t>Manual de puestos o similar, actualizado y oficializado.</t>
  </si>
  <si>
    <t>2.13</t>
  </si>
  <si>
    <t>¿La entidad ha efectuado en los últimos cinco años una revisión y adecuación de sus procesos para fortalecer su ejecución, eliminar los que han perdido vigencia e implantar los que sean necesarios frente a la dinámica institucional?</t>
  </si>
  <si>
    <t>Documentación de resultados de la revisión de los procesos institucionales y de las acciones emprendidas.</t>
  </si>
  <si>
    <t>2.14</t>
  </si>
  <si>
    <t>¿Cuenta la institución con un registro o base de datos que contenga la información específica sobre las sentencias dictadas en sede judicial, que establezcan una condena patrimonial en contra de la entidad, así como las acciones emprendidas por la Administración para la determinación de responsabilidades sobre los funcionarios que han actuado con dolo o culpa grave en las conductas objeto de esas condenatorias? (Cuando no tenga sentencias seleccione la opción "NO APLICA")</t>
  </si>
  <si>
    <t>Reporte o listado de los datos registrados, que contemple los alcances de la pregunta.</t>
  </si>
  <si>
    <t>2.15</t>
  </si>
  <si>
    <t>¿La institución publica en su página de Internet o por otros medios, para conocimiento general, los acuerdos o resoluciuones del jerarca, según corresponda, a más tardar en el mes posterior a su firmeza?</t>
  </si>
  <si>
    <t>Imagen respectiva de la página de Internet institucional.</t>
  </si>
  <si>
    <t>2.16</t>
  </si>
  <si>
    <t>¿La institución publica en su página de Internet o por otros medios, para conocimiento general, los informes de la auditoría interna, a más tardar en el mes posterior a su conocimiento por el destinatario?</t>
  </si>
  <si>
    <t>Se realiza, se revisa por un tercero independiente y se remite a la Dirección General de Administración de Bienes y Contratación Administrativa, el inventario anual de los bienes propiedad de la institución?</t>
  </si>
  <si>
    <t>Oficio interno que demuestre por parte del tercero independiente que ha revisado y que ha completado en toda su extensión el inventario anual de los bienes propiedad de la institución, así como el oficio de remisión de la información a la DGAB.</t>
  </si>
  <si>
    <t>CONTRATACIÓN ADMINISTRATIVA</t>
  </si>
  <si>
    <t>3.1</t>
  </si>
  <si>
    <t>¿Se ha establecido formalmente una proveeduría u otra unidad que asuma el proceso de contratación administrativa?</t>
  </si>
  <si>
    <t>Reglamento orgánico o similar, con indicación de la existencia de la proveeduría o similar y de las funciones que realiza.</t>
  </si>
  <si>
    <t>3.2</t>
  </si>
  <si>
    <t>Normativa interna sobre contratación administrativa que contemple las etapas señaladas en la pregunta.</t>
  </si>
  <si>
    <t>3.3</t>
  </si>
  <si>
    <t>¿Están formalmente definidos los roles, las responsabilidades y la coordinación de los funcionarios asignados a las diferentes actividades relacionadas con el proceso de contratación administrativa?</t>
  </si>
  <si>
    <t>Normativa interna que regule lo indicado por la pregunta.</t>
  </si>
  <si>
    <t>3.4</t>
  </si>
  <si>
    <t>¿Están formalmente definidos los plazos máximos que deben durar las diferentes actividades relacionadas con el proceso de contratación administrativa?</t>
  </si>
  <si>
    <t>Documentación oficializada de la definición de plazos.</t>
  </si>
  <si>
    <t>3.5</t>
  </si>
  <si>
    <t>¿Se prepara un plan o programa anual de adquisiciones que contenga la información mínima requerida?</t>
  </si>
  <si>
    <t>Plan o programa de adquisiciones.</t>
  </si>
  <si>
    <t>3.6</t>
  </si>
  <si>
    <t>¿La institución publica su plan de adquisiciones en su página de Internet o por otros medios, para conocimiento público?</t>
  </si>
  <si>
    <t>3.7</t>
  </si>
  <si>
    <t>Metodologías de evaluación de ofertas, con indicación de lo requerido.</t>
  </si>
  <si>
    <t>3.8</t>
  </si>
  <si>
    <t>¿La normativa interna en materia de contratación administrativa incluye regulaciones específicas sobre reajuste de precios?</t>
  </si>
  <si>
    <t>Normativa interna con indicación de lo requerido.</t>
  </si>
  <si>
    <t>3.9</t>
  </si>
  <si>
    <t xml:space="preserve">¿La institución utiliza medios electrónicos (e-compras) que generen información que la ciudadanía pueda accesar, en relación con el avance de la ejecución del plan o programa de adquisiciones? </t>
  </si>
  <si>
    <t>Documentación que demuestre el uso de e-compras y la accesibilidad de la información.</t>
  </si>
  <si>
    <t>3.10</t>
  </si>
  <si>
    <t>¿La institución realiza, al final del período correspondiente, una evaluación de la ejecución del plan o programa de adquisiciones, su eficacia y su alineamiento con el plan estratégico?</t>
  </si>
  <si>
    <t>Evaluación de la ejecución del plan o programa de adquisiciones, que contemple los asuntos indicados en la pregunta. Debe constar que se trata de la evaluación final, mediante la oficialización respectiva.</t>
  </si>
  <si>
    <t>3.11</t>
  </si>
  <si>
    <t>¿Se prepara un plan de mejoras para el proceso de adquisiciones con base en los resultados de la evaluación de la ejecución del plan o programa de adquisiciones?</t>
  </si>
  <si>
    <t>Plan de mejoras derivado de la evaluación del la ejecución del plan o programa de adquisiciones.</t>
  </si>
  <si>
    <t>3.12</t>
  </si>
  <si>
    <t>¿La institución publica en su página de Internet o por otros medios, la evaluación de la ejecución de su plan o programa de adquisiciones?</t>
  </si>
  <si>
    <t>3.13</t>
  </si>
  <si>
    <t>Procedimiento oficializado por la autoridad competente que contemple lo señalado por la pregunta.</t>
  </si>
  <si>
    <t>PRESUPUESTO</t>
  </si>
  <si>
    <t>4.1</t>
  </si>
  <si>
    <t>¿Existe vinculación entre el plan anual operativo y el presupuesto institucional en todas las fases del proceso plan-presupuesto?</t>
  </si>
  <si>
    <t>Verificación por la CGR en el SIPP. No se requiere documentación en el expediente preparado por la institución.</t>
  </si>
  <si>
    <t>4.2</t>
  </si>
  <si>
    <t>¿Existe un manual de procedimientos que regule cada fase del proceso presupuestario, los plazos y los roles de los participantes?</t>
  </si>
  <si>
    <t>Manual de procedimientos que regule lo indicado en la pregunta, debidamente oficializado por la autoridad institucional competente.</t>
  </si>
  <si>
    <t>4.3</t>
  </si>
  <si>
    <t>¿Se publica en la página de Internet de la institución el presupuesto anual de la entidad, a más tardar en el mes posterior a su aprobación?</t>
  </si>
  <si>
    <t>Imagen respectiva de la página de Internet de la institución.</t>
  </si>
  <si>
    <t>4.4</t>
  </si>
  <si>
    <t>Informe de evaluación presupuestaria, con indicación de lo requerido por la pregunta.</t>
  </si>
  <si>
    <t>4.5</t>
  </si>
  <si>
    <t>Evaluación presupuestaria, con indicación de lo requerido.</t>
  </si>
  <si>
    <t>4.6</t>
  </si>
  <si>
    <t>¿Se discuten y valoran periódicamente con el jerarca los resultados de los informes de ejecución presupuestaria?</t>
  </si>
  <si>
    <t>Acuerdo, acta, resolución o minuta con indicación de la fecha de emisión del informe más reciente y de la fecha en que se discutió con el jerarca.</t>
  </si>
  <si>
    <t>4.7</t>
  </si>
  <si>
    <t>¿Se revisa por un tercero independiente la liquidación presupuestaria?</t>
  </si>
  <si>
    <t>Informe de revisión de la liquidación presupuestaria por un tercero independiente interno o externo, según corresponda.</t>
  </si>
  <si>
    <t>4.8</t>
  </si>
  <si>
    <t>¿Se publica en la página de Internet el informe de evaluación presupuestaria del año anterior, que comprenda la ejecución presupuestaria y el grado de cumplimiento de metas y objetivos, a más tardar durante el primer trimestre del año en ejecución?</t>
  </si>
  <si>
    <t>4.9</t>
  </si>
  <si>
    <t xml:space="preserve">¿Existen mecanismos o disposiciones internas para regular el proceso de visado de gastos? </t>
  </si>
  <si>
    <t>Regulaciones internas sobre visado emitidas por la autoridad competente.</t>
  </si>
  <si>
    <t>4.10</t>
  </si>
  <si>
    <t xml:space="preserve">¿Existe un funcionario responsable del visado de gastos, según lo establece el artículo 11 del Reglamento sobre Visado de Gastos?  </t>
  </si>
  <si>
    <t>Comunicación oficial sobre designación del responsable.</t>
  </si>
  <si>
    <t>4.11</t>
  </si>
  <si>
    <t>¿Se formulan distintos escenarios presupuestarios para elaborar el anteproyecto del presupuesto inicial que se somete al Ministerio de Hacienda?</t>
  </si>
  <si>
    <t>Documentación formal de los escenarios definidos y analizados.</t>
  </si>
  <si>
    <t>4.12</t>
  </si>
  <si>
    <t>¿En la elaboración del anteproyecto de presupuesto se consideran las variables de  la programación macroeconómica y los límites presupuestarios para las propuestas de los diferentes rubros de gastos?</t>
  </si>
  <si>
    <t>Documentación formal del análisis de las variables utilizadas, así como la descripción de las fórmulas y su interpretación.</t>
  </si>
  <si>
    <t>TECNOLOGÍAS DE LAS INFORMACIÓN</t>
  </si>
  <si>
    <t>5.1</t>
  </si>
  <si>
    <t>¿La institución ha establecido una estructura formal del departamento de TI, que contemple el establecimiento de los roles y las responsabilidades de sus funcionarios?</t>
  </si>
  <si>
    <t>Normativa interna sobre la estructura del departamento de TI, debidamente oficializada por la autoridad institucional competente.</t>
  </si>
  <si>
    <t>5.2</t>
  </si>
  <si>
    <t>Documento sobre designación formal de funcionarios.</t>
  </si>
  <si>
    <t>5.3</t>
  </si>
  <si>
    <t>Plan estratégido de TI con indicación de lo requerido, debidamente oficializado y actualizado.</t>
  </si>
  <si>
    <t>5.4</t>
  </si>
  <si>
    <t>Modelo de arquitectura, con indicación lo requerido y de la fecha en que fue conocido por el nivel gerencial.</t>
  </si>
  <si>
    <t>5.5</t>
  </si>
  <si>
    <t>¿La institución cuenta con un modelo de plataforma tecnológica que defina los estándares, regulaciones y políticas para la adquisición, operación y administración de la capacidad tanto de hardware como de software de plataforma?</t>
  </si>
  <si>
    <t>Modelo de plataforma tecnológica, con indicación de lo requerido.</t>
  </si>
  <si>
    <t>5.6</t>
  </si>
  <si>
    <t>¿La institución cuenta con un modelo de aplicaciones (software) que defina los estándares para su desarrollo y/o adquisición?</t>
  </si>
  <si>
    <t>Modelo de aplicaciones según lo indicado por la pregunta.</t>
  </si>
  <si>
    <t>5.7</t>
  </si>
  <si>
    <t>¿La institución cuenta con un modelo de entrega de servicio de TI que defina los acuerdos de nivel de servicio con los usuarios?</t>
  </si>
  <si>
    <t>Modelo de entrega de servicio de TI, oficializado por la autoridad institucional competente.</t>
  </si>
  <si>
    <t>5.8</t>
  </si>
  <si>
    <t>¿Se ha oficializado en la institución un marco de gestión para la calidad de la información?</t>
  </si>
  <si>
    <t>Documentación del marco de gestión de la calidad, oficializado por la autoridad institucional competente.</t>
  </si>
  <si>
    <t>5.9</t>
  </si>
  <si>
    <t>Directrices o políticas relativas a los temas contemplados en la pregunta, oficializadas por la autoridad institucional competente.</t>
  </si>
  <si>
    <t>5.10</t>
  </si>
  <si>
    <t>Documentación con indicación de lo requerido, debidamente oficializado por la autoridad institucional competente.</t>
  </si>
  <si>
    <t>5.11</t>
  </si>
  <si>
    <t>¿La institución ha definido, oficializado y comunicado políticas y procedimientos de seguridad lógica?</t>
  </si>
  <si>
    <t>Políticas y procedimientos oficializados por la autoridad institucional competente.</t>
  </si>
  <si>
    <t>5.12</t>
  </si>
  <si>
    <t>¿Se han definido e implementado procedimientos para otorgar, limitar y revocar el acceso físico al centro de cómputo y a otras instalaciones que mantienen equipos e información sensibles?</t>
  </si>
  <si>
    <t>Procedimientos oficializados y bitácora de accesos.</t>
  </si>
  <si>
    <t>5.13</t>
  </si>
  <si>
    <t>¿Se aplican medidas de prevención, detección y corrección para proteger los sistemas contra software malicioso (virus, gusanos, spyware, correo basura, software fraudulento, etc.)?</t>
  </si>
  <si>
    <t>Documentación de las medidas aplicadas.</t>
  </si>
  <si>
    <t>5.14</t>
  </si>
  <si>
    <t>¿Se aplican políticas oficializadas que garanticen que la solicitud, el establecimiento, la emisión, la suspensión, la modificación y el cierre de cuentas de usuario y de los privilegios relacionados se hagan efectivas por el administrador de cuentas de usuario de manera inmediata?</t>
  </si>
  <si>
    <t>Políticas oficializadas y documentación de su aplicación.</t>
  </si>
  <si>
    <t>5.15</t>
  </si>
  <si>
    <t>¿Existe un plan formal que asegure la continuidad de los servicios de tecnologías de información en la organización?</t>
  </si>
  <si>
    <t>Documento en el que se formaliza el plan de continuidad de servicios.</t>
  </si>
  <si>
    <t>5.16</t>
  </si>
  <si>
    <t>¿Las políticas de TI se comunican a todos los usuarios internos y externos relevantes?</t>
  </si>
  <si>
    <t>Documentación de las comunicaciones efectuadas.</t>
  </si>
  <si>
    <t>SERVICIO AL USUARIO</t>
  </si>
  <si>
    <t>6.1</t>
  </si>
  <si>
    <t>Documentación de las regulaciones correspondientes.</t>
  </si>
  <si>
    <t>6.2</t>
  </si>
  <si>
    <t>¿La página de Internet de la institución contiene formularios y vínculos para realizar algún trámite en línea o para iniciarlo en el sitio y facilitar su posterior conclusión en las oficinas de la entidad?</t>
  </si>
  <si>
    <t>6.3</t>
  </si>
  <si>
    <t>¿La institución ha implementado mecanismos que le posibiliten la aceptación de documentos digitales mediante el uso de firma digital para la gestión de trámites de los usuarios?</t>
  </si>
  <si>
    <t>Normativa interna para el uso de firma digital y su aplicación en gestiones de los usuarios.</t>
  </si>
  <si>
    <t>6.4</t>
  </si>
  <si>
    <t>¿Se cumplen los plazos máximos establecidos para el trámite de los asuntos o la prestación de servicios, al menos en el 95% de los casos?</t>
  </si>
  <si>
    <t>Documento donde se establecen los plazos y estadísticas sobre cumplimiento de esos plasos.</t>
  </si>
  <si>
    <t>6.5</t>
  </si>
  <si>
    <t>Documentación sobre la instalación de buzones o similares, y reporte de atención de comentarios y sugerencias.</t>
  </si>
  <si>
    <t>6.6</t>
  </si>
  <si>
    <t>Reglamento orgánico de la institución, donde se considere la contraloría de servicios o la unidad que realiza las actividades señaladas por la pregunta. También es aceptable el reglamento de la contraloría de servicios, si existe. En todos los casos, el documento probatorio debe corresponder a una regulación aprobada por la máxima autoridad.</t>
  </si>
  <si>
    <t>6.7</t>
  </si>
  <si>
    <t>Informe del estudio de satisfacción de los usuarios más recientemente elaborado y oficializado por la autoridad institucional pertinente.</t>
  </si>
  <si>
    <t>6.8</t>
  </si>
  <si>
    <t>¿Se desarrollan planes de mejora con base en los resultados de las evaluaciones de satisfacción de los usuarios?</t>
  </si>
  <si>
    <t>Plan de mejora oficializado por la autoridad institucional pertinente, elaborado a partir de la evaluación de satisfacción de los usuarios más reciente.</t>
  </si>
  <si>
    <t>6.9</t>
  </si>
  <si>
    <t>Política oficializada por la autoridad institucional pertinente, y documentación probatoria de la divulgación efectuada.</t>
  </si>
  <si>
    <t>6.10</t>
  </si>
  <si>
    <t>Criterios de admisibilidad de denuncias oficializados por la autoridad institucional pertinente, y documentación probatoria de la divulgación efectuada.</t>
  </si>
  <si>
    <t>6.11</t>
  </si>
  <si>
    <t>Regulaciones sobre tratamiento de denuncias debidamente oficializadas por la autoridad institucional pertinente, que contemplen lo señalado por la pregunta.</t>
  </si>
  <si>
    <t>6.12</t>
  </si>
  <si>
    <t>6.13</t>
  </si>
  <si>
    <t>RECURSOS HUMANOS</t>
  </si>
  <si>
    <t>7.1</t>
  </si>
  <si>
    <t>¿Existe en la entidad un programa de inducción para los nuevos empleados?</t>
  </si>
  <si>
    <t>Documentación del programa, incluyendo el manual respectivo cuando se cuente con él.</t>
  </si>
  <si>
    <t>7.2</t>
  </si>
  <si>
    <t>¿Se formula y ejecuta un programa anual de capacitación y desarrollo del personal?</t>
  </si>
  <si>
    <t>Plan de capacitación oficializado e informe de avance de su ejecución.</t>
  </si>
  <si>
    <t>7.3</t>
  </si>
  <si>
    <t>¿Se tienen claramente definidos los procedimientos para la medición del desempeño de los funcionarios?</t>
  </si>
  <si>
    <t>Procedimientos para la medición del desempeño de los funcionarios, debidamente oficializados por la autoridad institucional pertinente.</t>
  </si>
  <si>
    <t>7.4</t>
  </si>
  <si>
    <t>¿Se evaluó, en el periodo al que se refiere el IGI, el desempeño de por lo menos al 95% de los funcionarios?</t>
  </si>
  <si>
    <t>Estadística sobre evaluación del desempeño de los funcionarios correspondiente al año refefido en el IGI.</t>
  </si>
  <si>
    <t>7.5</t>
  </si>
  <si>
    <t>¿La institución cuenta con medidas para fortalecer el desempeño de los funcionarios, con base en los resultados de la evaluación respectiva?</t>
  </si>
  <si>
    <t>Documentación de las medidas vigentes en la institución para fortalecer el desempeño de los funcionarios.</t>
  </si>
  <si>
    <t>7.6</t>
  </si>
  <si>
    <t>¿El 100% de los empleados determinados por la unidad de recursos humanos presentó la declaración jurada de bienes en el plazo establecido por la ley?</t>
  </si>
  <si>
    <t>Estadística sobre cantidad de funcionarios obligados a presentar la declaración jurada de bienes y cantidad de quienes cumplieron con ese deber.</t>
  </si>
  <si>
    <t>7.7</t>
  </si>
  <si>
    <t>¿La entidad aplica algún instrumento para medir el clima organizacional al menos una vez al año?</t>
  </si>
  <si>
    <t>Instrumento utilizado por la institución para medir el clima organizacional, con indicación de la periodicidad de su aplicación.</t>
  </si>
  <si>
    <t>7.8</t>
  </si>
  <si>
    <t>¿Se definen y ejecutan planes de mejora con base en los resultados de las mediciones del clima organizacional?</t>
  </si>
  <si>
    <t>Plan de mejora elaborado con base en la última medición del clima organizacional realizada.</t>
  </si>
  <si>
    <t>7.9</t>
  </si>
  <si>
    <t>7.10</t>
  </si>
  <si>
    <t>¿La institución publica en su página de Internet o por otros medios, para conocimiento del público en general, los atestados académicos y de experiencia de los puestos gerenciales y políticos?</t>
  </si>
  <si>
    <t>7.11</t>
  </si>
  <si>
    <t>¿Los informes de fin de gestión de los funcionarios que han dejado la entidad durante el año, fueron elaborados observando la normativa aplicable y se publicaron en la página de Internet de la institución a más tardar durante la semana posterior a la conclusión del servicio?</t>
  </si>
  <si>
    <t>7.12</t>
  </si>
  <si>
    <t>Documentación de los mecanismos utilizados para los propósitos de la pregunta.</t>
  </si>
  <si>
    <t>7.13</t>
  </si>
  <si>
    <t>Plan oficial de sucesión.</t>
  </si>
  <si>
    <t>N°</t>
  </si>
  <si>
    <t>Pregunta</t>
  </si>
  <si>
    <t>Efic</t>
  </si>
  <si>
    <t>Transp</t>
  </si>
  <si>
    <t>Anti-C</t>
  </si>
  <si>
    <t>X</t>
  </si>
  <si>
    <t>Respuestas SI</t>
  </si>
  <si>
    <t>Respuestas NO</t>
  </si>
  <si>
    <t>Respuestas NA</t>
  </si>
  <si>
    <t>Nota TECNOLOGÍAS DE LA INFORMACIÓN</t>
  </si>
  <si>
    <t>Respuestas SI - Acumulado</t>
  </si>
  <si>
    <t>Respuestas NO - Acumulado</t>
  </si>
  <si>
    <t>Respuestas NA - Acumulado</t>
  </si>
  <si>
    <t>CONTROL INTERNO</t>
  </si>
  <si>
    <t>Resultados sobre fortalecimiento de atributos</t>
  </si>
  <si>
    <t>(para análisis)</t>
  </si>
  <si>
    <t>Eficiencia</t>
  </si>
  <si>
    <t>Transparencia</t>
  </si>
  <si>
    <t>Ética y 
Anti-corrupción</t>
  </si>
  <si>
    <t>Puntaje global del IGI</t>
  </si>
  <si>
    <t xml:space="preserve">Fecha: </t>
  </si>
  <si>
    <t>Control interno</t>
  </si>
  <si>
    <t>Servicio al usuario individual e institucional</t>
  </si>
  <si>
    <t>2.17</t>
  </si>
  <si>
    <t>Índice de Gestión Institucional del Sector Público 2017 - Ministerios</t>
  </si>
  <si>
    <t>¿La institución publica en el Portal de Datos Abiertos del Ministerio de la Presidencia, los informes, hallazgos y recomendaciones de la auditoría interna, conforme con las regulaciones vigentes?</t>
  </si>
  <si>
    <t xml:space="preserve"> ¿La institución publica en el Portal de Datos Abiertos del Ministerio de la Presidencia, las respuestas de la administración a los informes de la auditoría interna?</t>
  </si>
  <si>
    <t>2.18</t>
  </si>
  <si>
    <t>2.19</t>
  </si>
  <si>
    <t>HOJA DE CÁLCULO DE PUNTAJES GENERALES Y POR CRITERIOS DE EVALUACIÓN</t>
  </si>
  <si>
    <t>Puntaje PLANIFICACIÓN</t>
  </si>
  <si>
    <t>Puntaje CONTROL INTERNO INSTITUCIONAL</t>
  </si>
  <si>
    <t>Puntaje CONTRATACIÓN ADMINISTRATIVA</t>
  </si>
  <si>
    <t>Puntaje PRESUPUESTO</t>
  </si>
  <si>
    <t>Puntaje SERVICIO AL USUARIO</t>
  </si>
  <si>
    <t>Puntaje RECURSOS HUMANOS</t>
  </si>
  <si>
    <t>PUNTAJE FINAL</t>
  </si>
  <si>
    <t>Ética y prevención de la corrupción</t>
  </si>
  <si>
    <t>CRITERIO</t>
  </si>
  <si>
    <t xml:space="preserve">Preparado por: </t>
  </si>
  <si>
    <t xml:space="preserve">Fecha:  </t>
  </si>
  <si>
    <t>F I N       D E L       C U E S T I O N A R I O</t>
  </si>
  <si>
    <t>Imagen respectiva del Portal de Datos Abiertos del Ministerio de la Presidencia.</t>
  </si>
  <si>
    <t xml:space="preserve">Revisado por: </t>
  </si>
  <si>
    <t>DOCUMENTACION DE RESPALDO RESPUESTA "SÍ"</t>
  </si>
  <si>
    <t>JUSTIFICACIÓN DE "NO APLICA"</t>
  </si>
  <si>
    <t>(DIGITE AQUÍ EL NOMBRE DE LA ENTIDAD)</t>
  </si>
  <si>
    <t>SI</t>
  </si>
  <si>
    <t>NO APLICA</t>
  </si>
  <si>
    <t>Índice de Gestión Institucional del Sector Público 2018 - Cuestionario Ministerios</t>
  </si>
  <si>
    <r>
      <t xml:space="preserve">IGI
</t>
    </r>
    <r>
      <rPr>
        <b/>
        <sz val="10"/>
        <color rgb="FF000000"/>
        <rFont val="Arial Narrow"/>
        <family val="2"/>
      </rPr>
      <t>(para reportar a CGR en constancia)</t>
    </r>
  </si>
  <si>
    <r>
      <t xml:space="preserve">Con respecto a la declaración institucional de misión, visión y valores:
a. ¿Han sido promulgadas formalmente por el jerarca?
b. ¿La institución cuenta con un programa establecido y en funcionamiento para divulgar y promover entre los funcionarios dicha declaración?
</t>
    </r>
    <r>
      <rPr>
        <sz val="12"/>
        <color rgb="FFFF0000"/>
        <rFont val="Arial Narrow"/>
        <family val="2"/>
      </rPr>
      <t>(LA RESPUESTA AFIRMATIVA REQUIERE QUE SE CUMPLAN AMBOS PUNTOS.)</t>
    </r>
  </si>
  <si>
    <r>
      <t xml:space="preserve">¿La institución aplica mecanismos para considerar opiniones de los ciudadanos y los funcionarios durante la formulación de los siguientes instrumentos de gestión?:
a. El plan anual institucional
b. El presupuesto institucional
</t>
    </r>
    <r>
      <rPr>
        <sz val="12"/>
        <color rgb="FFFF0000"/>
        <rFont val="Arial Narrow"/>
        <family val="2"/>
      </rPr>
      <t>(LA RESPUESTA AFIRMATIVA REQUIERE QUE SE CUMPLAN AMBOS PUNTOS.)</t>
    </r>
  </si>
  <si>
    <r>
      <t xml:space="preserve">¿La institución cuenta con un plan </t>
    </r>
    <r>
      <rPr>
        <u/>
        <sz val="12"/>
        <color rgb="FF000000"/>
        <rFont val="Arial Narrow"/>
        <family val="2"/>
      </rPr>
      <t>plurianual</t>
    </r>
    <r>
      <rPr>
        <sz val="12"/>
        <color rgb="FF000000"/>
        <rFont val="Arial Narrow"/>
        <family val="2"/>
      </rPr>
      <t xml:space="preserve"> vigente y actualizado?</t>
    </r>
  </si>
  <si>
    <r>
      <t xml:space="preserve">¿El plan </t>
    </r>
    <r>
      <rPr>
        <u/>
        <sz val="12"/>
        <color rgb="FF000000"/>
        <rFont val="Arial Narrow"/>
        <family val="2"/>
      </rPr>
      <t>plurianual</t>
    </r>
    <r>
      <rPr>
        <sz val="12"/>
        <color rgb="FF000000"/>
        <rFont val="Arial Narrow"/>
        <family val="2"/>
      </rPr>
      <t xml:space="preserve"> institucional considera los siguientes tipos de indicadores de desempeño?:
a. De gestión (eficiencia, eficacia, economía)
b. De resultados (efecto, impacto)
</t>
    </r>
    <r>
      <rPr>
        <sz val="12"/>
        <color rgb="FFFF0000"/>
        <rFont val="Arial Narrow"/>
        <family val="2"/>
      </rPr>
      <t>(LA RESPUESTA AFIRMATIVA REQUIERE QUE SE CUMPLAN AMBOS PUNTOS.)</t>
    </r>
  </si>
  <si>
    <r>
      <t xml:space="preserve">¿El plan </t>
    </r>
    <r>
      <rPr>
        <u/>
        <sz val="12"/>
        <color rgb="FF000000"/>
        <rFont val="Arial Narrow"/>
        <family val="2"/>
      </rPr>
      <t>anual</t>
    </r>
    <r>
      <rPr>
        <sz val="12"/>
        <color rgb="FF000000"/>
        <rFont val="Arial Narrow"/>
        <family val="2"/>
      </rPr>
      <t xml:space="preserve"> institucional considera los siguientes tipos de indicadores de desempeño?
a. De gestión (eficiencia, eficacia, economía)
b. Vinculación con el plan plurianual
</t>
    </r>
    <r>
      <rPr>
        <sz val="12"/>
        <color rgb="FFFF0000"/>
        <rFont val="Arial Narrow"/>
        <family val="2"/>
      </rPr>
      <t>(LA RESPUESTA AFIRMATIVA REQUIERE QUE SE CUMPLAN AMBOS PUNTOS.)</t>
    </r>
  </si>
  <si>
    <r>
      <t xml:space="preserve">¿Se ha formulado y vinculado al plan anual operativo una estrategia para incorporar la ética en la cultura organizacional y para prevenir el fraude y la corrupción, que contenga los siguientes asuntos?:
a) Definición de compromisos éticos.
b) Políticas de apoyo y fortalecimiento de la ética.
c) Programas regulares para actualizar y renovar el compromiso institucional con una cultura ética.
</t>
    </r>
    <r>
      <rPr>
        <sz val="12"/>
        <color rgb="FFFF0000"/>
        <rFont val="Arial Narrow"/>
        <family val="2"/>
      </rPr>
      <t>(LA RESPUESTA AFIRMATIVA REQUIERE QUE SE CUMPLAN LOS TRES PUNTOS.)</t>
    </r>
  </si>
  <si>
    <r>
      <t xml:space="preserve">¿Se publican en la página de Internet de la institución o por otros medios:
a. Los planes anual y plurianual de la institución?
b. Los resultados de la evaluación institucional?
</t>
    </r>
    <r>
      <rPr>
        <sz val="12"/>
        <color rgb="FFFF0000"/>
        <rFont val="Arial Narrow"/>
        <family val="2"/>
      </rPr>
      <t>(LA RESPUESTA AFIRMATIVA REQUIERE QUE SE CUMPLAN AMBOS PUNTOS.)</t>
    </r>
  </si>
  <si>
    <t>¿Existe vinculación entre el modelo de evaluación del desempeño de los funcionarios y las metas y objetivos planteados en la planificación de la institución?</t>
  </si>
  <si>
    <r>
      <t xml:space="preserve">¿La entidad ha emitido y divulgado normativa institucional sobre el traslado de recursos a sujetos privados o a fideicomisos, según corresponda? </t>
    </r>
    <r>
      <rPr>
        <sz val="12"/>
        <color rgb="FFFF0000"/>
        <rFont val="Arial Narrow"/>
        <family val="2"/>
      </rPr>
      <t>(Sólo puede contestar "NO APLICA" si la institución no realiza traslados de recursos según lo indicado.)</t>
    </r>
  </si>
  <si>
    <r>
      <t xml:space="preserve">¿La máxima autoridad revisa o es informada por un agente interno, por lo menos una vez al año, de si se cumple oportunamente con las disposiciones giradas a la entidad en los informes de fiscalización emitidos por la Contraloría General de la República? </t>
    </r>
    <r>
      <rPr>
        <sz val="12"/>
        <color rgb="FFFF0000"/>
        <rFont val="Arial Narrow"/>
        <family val="2"/>
      </rPr>
      <t>(Sólo puede contestar "NO APLICA" si la institución no ha sido objeto de fiscalizaciones formales de la Contraloría General de la República en los últimos 5 años.)</t>
    </r>
  </si>
  <si>
    <t>¿La institución realizó una autoevaluación del sistema de control interno durante el año a que se refiere el IGI?</t>
  </si>
  <si>
    <r>
      <t xml:space="preserve">¿Se formuló e implementó un plan de mejoras con base en los resultados de la autoevaluación del sistema de control interno ejecutada?
</t>
    </r>
    <r>
      <rPr>
        <sz val="12"/>
        <color rgb="FFFF0000"/>
        <rFont val="Arial Narrow"/>
        <family val="2"/>
      </rPr>
      <t>(LA RESPUESTA AFIRMATIVA REQUIERE EL PLAN HAYA SIDO FORMULADO E IMPLEMENTADO.)</t>
    </r>
  </si>
  <si>
    <r>
      <t xml:space="preserve">¿Se cuenta con normativa interna para regular los diferentes alcances de la contratación administrativa en la entidad, con respecto a las siguientes etapas?:
a. Planificación
b. Procedimientos
c. Aprobación interna de contratos
d. Seguimiento de la ejecución de contratos
</t>
    </r>
    <r>
      <rPr>
        <sz val="12"/>
        <color rgb="FFFF0000"/>
        <rFont val="Arial Narrow"/>
        <family val="2"/>
      </rPr>
      <t>(LA RESPUESTA AFIRMATIVA REQUIERE QUE SE LA NORMATIVA CONTEMPLE LAS CUATRO ETAPAS.)</t>
    </r>
  </si>
  <si>
    <r>
      <t xml:space="preserve">Se cuenta con un procedimiento oficial para la documentación de los procedimientos de contratación administrativa que incluya al menos lo siguiente:
1.  Incorporación de los documentos al expediente en los dos días hábiles una vez recibidos por la Proveeduría
2. Los documentos se incluyen en el mismo orden en que se presentan por los oferentes o interesados
3. Control de acceso de la consulta de los expedientes
</t>
    </r>
    <r>
      <rPr>
        <sz val="12"/>
        <color rgb="FFFF0000"/>
        <rFont val="Arial Narrow"/>
        <family val="2"/>
      </rPr>
      <t>(LA RESPUESTA AFIRMATIVA REQUIERE QUE SE CUMPLAN LOS TRES PUNTOS.)</t>
    </r>
  </si>
  <si>
    <r>
      <t xml:space="preserve">¿La evaluación presupuestaria incluye el análisis de al menos los siguientes asuntos?:
a. Comportamiento de la ejecución de los ingresos y gastos más importantes.
b. Resultado de la ejecución presupuestaria parcial o final (superávit o déficit).
c. Desviaciones de mayor relevancia que afecten los objetivos, las metas y los resultados esperados en el plan anual.
d. Desempeño institucional y programático en términos de eficiencia, eficacia y economía.
e. Situación económico-financiera global de la institución.
f. Propuesta de medidas correctivas y acciones a seguir.
</t>
    </r>
    <r>
      <rPr>
        <sz val="12"/>
        <color rgb="FFFF0000"/>
        <rFont val="Arial Narrow"/>
        <family val="2"/>
      </rPr>
      <t>(LA RESPUESTA AFIRMATIVA REQUIERE QUE SE CUMPLAN LOS SEIS PUNTOS, COMO MÍNIMO.)</t>
    </r>
  </si>
  <si>
    <t>¿Se realiza, como parte de la evaluación presupuestaria, una valoración o un análisis individualizado de gasto al menos para los servicios que hayan sido identificados formalmente como más relevantes por la máxima jerarquía?</t>
  </si>
  <si>
    <r>
      <t xml:space="preserve">¿La institución cuenta con un plan estratégico de tecnologías de información vigente que al menos cumpla los siguientes requisitos?:
a. Describir la forma en que los objetivos estratégicos de TI están alineados con los objetivos estratégicos de la institución.
b. Disponer de un mecanismo para evaluar el impacto de TI en los objetivos estratégicos de la institución.
c. Incluir fuentes de financiamiento, estrategias de adquisiciones y un presupuesto que esté vinculado con el presupuesto institucional que se presenta ante la CGR.
</t>
    </r>
    <r>
      <rPr>
        <sz val="12"/>
        <color rgb="FFFF0000"/>
        <rFont val="Arial Narrow"/>
        <family val="2"/>
      </rPr>
      <t>(LA RESPUESTA AFIRMATIVA REQUIERE QUE SE CUMPLAN LOS TRES REQUISITOS, COMO MÍNIMO.)</t>
    </r>
  </si>
  <si>
    <r>
      <t xml:space="preserve">¿La institución cuenta con un modelo de arquitectura de la información que:
a. Sea conocido y utilizado por el nivel gerencial de la institución?
b. Caracterice los datos de la institución, aunque sea a nivel general?
</t>
    </r>
    <r>
      <rPr>
        <sz val="12"/>
        <color rgb="FFFF0000"/>
        <rFont val="Arial Narrow"/>
        <family val="2"/>
      </rPr>
      <t>(LA RESPUESTA AFIRMATIVA REQUIERE QUE SE CUMPLAN AMBOS PUNTOS.)</t>
    </r>
    <r>
      <rPr>
        <sz val="12"/>
        <color rgb="FF000000"/>
        <rFont val="Arial Narrow"/>
        <family val="2"/>
      </rPr>
      <t xml:space="preserve">
</t>
    </r>
  </si>
  <si>
    <r>
      <t xml:space="preserve">¿La institución cuenta con directrices (o políticas) orientadas a lo siguiente?: 
a. La identificación de información en soporte digital, gestionada por la institución, que deba ser compartida con otras instituciones o que deba ser del conocimiento de la ciudadanía en general.
b. La implementación de mecanismos tecnológicos para comunicar dicha información a sus destinatarios.
</t>
    </r>
    <r>
      <rPr>
        <sz val="12"/>
        <color rgb="FFFF0000"/>
        <rFont val="Arial Narrow"/>
        <family val="2"/>
      </rPr>
      <t>(LA RESPUESTA AFIRMATIVA REQUIERE QUE SE CUMPLAN AMBOS PUNTOS.)</t>
    </r>
  </si>
  <si>
    <r>
      <t xml:space="preserve">¿La institución ha oficializado lineamientos o políticas para la seguridad (tanto física como electrónica) de la información, así como procesos de administración y operación asociados a ellos, sustentados en un documento vinculado al Plan Estratégico de TI, que identifique al menos de manera general lo siguiente:
a. Requerimientos de seguridad
b. Amenazas
c. Marco legal y regulatorio relacionado con seguridad de la información, que la entidad debe cumplir
</t>
    </r>
    <r>
      <rPr>
        <sz val="12"/>
        <color rgb="FFFF0000"/>
        <rFont val="Arial Narrow"/>
        <family val="2"/>
      </rPr>
      <t>(LA RESPUESTA AFIRMATIVA REQUIERE QUE SE CUMPLAN LOS TRES PUNTOS.)</t>
    </r>
  </si>
  <si>
    <r>
      <t xml:space="preserve">¿La entidad ha definido, implementado y monitoreado medidas para simplificar las gestiones que le someten los usuarios de sus servicios, sean éstos personas físicas o jurídicas? Considere al menos lo siguiente:
a. Presentación única de documentos
b. Publicación de trámites y de la totalidad de sus requisitos
c. Publicidad sobre estado de trámites
</t>
    </r>
    <r>
      <rPr>
        <sz val="12"/>
        <color rgb="FFFF0000"/>
        <rFont val="Arial Narrow"/>
        <family val="2"/>
      </rPr>
      <t>(LA RESPUESTA AFIRMATIVA REQUIERE QUE SE CUMPLAN LOS TRES PUNTOS, COMO MÍNIMO)</t>
    </r>
  </si>
  <si>
    <t>¿La institución ha identificado, definido y comunicado los mecanismos por los que los usuarios de sus servicios (personas físicas o jurídicas, públicas o privadas) pueden comunicar sus inconformidades, reclamos, consultas, sugerencias, felicitaciones y otras manifestaciones, y los ha publicado o colocado en lugares visibles?</t>
  </si>
  <si>
    <r>
      <t xml:space="preserve">¿La institución cuenta con una contraloría de servicios u otra unidad que realice al menos las siguientes actividades?:
a. Proponer al jerarca los procedimientos y requisitos de recepción, tramitación, resolución y seguimiento de gestiones.
b. Vigilar que se atiendan las gestiones de los usuarios y que se observe su derecho a recibir respuesta.
c. Promover mejoras en los trámites y servicios.
</t>
    </r>
    <r>
      <rPr>
        <sz val="12"/>
        <color rgb="FFFF0000"/>
        <rFont val="Arial Narrow"/>
        <family val="2"/>
      </rPr>
      <t>(LA RESPUESTA AFIRMATIVA REQUIERE QUE SE REALICEN LAS TRES ACTIVIDADES.)</t>
    </r>
  </si>
  <si>
    <t>¿Se evalúa, por lo menos una vez al año, la satisfacción de los usuarios (personas físicas o jurídicas, públicas o privadas, según corresponda) con respecto al servicio que presta la institución, incluyendo el apoyo y las ayudas técnicas requeridos por las personas con discapacidad?</t>
  </si>
  <si>
    <r>
      <t xml:space="preserve">¿La institución ha emitido y divulgado, con base en la Ley N.° 9097, una política sobre la atención del derecho de petición que contenga al menos lo siguiente?:
a. Requisitos para solicitar información.
b. Condiciones de admisibilidad o rechazo de solicitudes.
c. Plazos de respuesta de las solicitudes de información.
d. Proceso interno de trámite de solicitudes.
</t>
    </r>
    <r>
      <rPr>
        <sz val="12"/>
        <color rgb="FFFF0000"/>
        <rFont val="Arial Narrow"/>
        <family val="2"/>
      </rPr>
      <t>(LA RESPUESTA AFIRMATIVA REQUIERE QUE SE CUMPLAN LOS CUATRO PUNTOS, COMO MÍNIMO.)</t>
    </r>
  </si>
  <si>
    <r>
      <t xml:space="preserve">¿La institución ha definido y divulgado los criterios de admisibilidad de las denuncias que se le presenten, incluyendo lo siguiente?:
a. Explicación de cómo plantear una denuncia
b. Requisitos
c. Información adicional
</t>
    </r>
    <r>
      <rPr>
        <sz val="12"/>
        <color rgb="FFFF0000"/>
        <rFont val="Arial Narrow"/>
        <family val="2"/>
      </rPr>
      <t>(LA RESPUESTA AFIRMATIVA REQUIERE QUE SE CUMPLAN LOS TRES PUNTOS, COMO MÍNIMO.)</t>
    </r>
  </si>
  <si>
    <r>
      <t xml:space="preserve">¿Se garantiza expresa y formalmente lo siguiente a los eventuales denunciantes, como parte de las regulaciones institucionales para el tratamiento de denuncias?:
a. La confidencialidad de la denuncia y del denunciante.
b. Que no se tomarán represalias contra el denunciante.
c. Que los efectos de cualquier represalia serán revertidos contra la persona que las emprenda, mediante la aplicación de las sanciones pertinentes.
</t>
    </r>
    <r>
      <rPr>
        <sz val="12"/>
        <color rgb="FFFF0000"/>
        <rFont val="Arial Narrow"/>
        <family val="2"/>
      </rPr>
      <t>(LA RESPUESTA AFIRMATIVA REQUIERE QUE SE CUMPLAN LOS TRES PUNTOS.)</t>
    </r>
  </si>
  <si>
    <r>
      <t xml:space="preserve">¿Las regulaciones establecidas para el tratamiento de denuncias consideran lo siguiente?:
a. Explicación de cómo se investigará la denuncia
b. Aseguramiento de la independencia del investigador
c. Medios para comunicar el avance de la investigación al denunciante, así como los resultados finales
d. Mecanismos recursivos disponibles para el denunciante externo
e. Mecanismos de seguimiento para verificar el cumplimiento de lo resuelto
</t>
    </r>
    <r>
      <rPr>
        <sz val="12"/>
        <color rgb="FFFF0000"/>
        <rFont val="Arial Narrow"/>
        <family val="2"/>
      </rPr>
      <t>(LA RESPUESTA AFIRMATIVA REQUIERE QUE SE CUMPLAN LOS CINCO PUNTOS.)</t>
    </r>
  </si>
  <si>
    <r>
      <t xml:space="preserve">¿La página de Internet de la institución muestra la siguiente información?:
a. Mapa del sitio
b. Una sección con información general de la entidad ("Acerca de", "Quiénes somos" o similar).
c. Datos actualizados de la entidad: localización física, teléfonos, fax, horarios de trabajo, nombre de los jerarcas y titulares subordinados.
d. Normativa básica que regula la entidad, tal como normas de conformación y funcionamiento.
e. Información sobre servicios actuales
f.  Boletines, noticias recientes o artículos de interés
g. Sección de "Preguntas frecuentes"
h. Funcionalidad Web "Contáctenos"
i. Información legal (p.e. términos de uso y políticas de privacidad)
j. Mecanismo para que el usuario califique o retroalimente el sitio de Internet
</t>
    </r>
    <r>
      <rPr>
        <sz val="12"/>
        <color rgb="FFFF0000"/>
        <rFont val="Arial Narrow"/>
        <family val="2"/>
      </rPr>
      <t>(LA RESPUESTA AFIRMATIVA REQUIERE QUE SE CUMPLAN TODOS LOS PUNTOS.)</t>
    </r>
  </si>
  <si>
    <r>
      <t xml:space="preserve">¿La institución publica en su página de Internet o por otros medios, para conocimiento del público en general, lo siguiente?:
a. Información sobre plazas disponibles.
b. Descripciones de todas las clases de puestos y sus requisitos.
c. Índice salarial vigente en la institución.
d. Estadísticas relacionadas con incapacidades, vacaciones y evaluación del personal.
</t>
    </r>
    <r>
      <rPr>
        <sz val="12"/>
        <color rgb="FFFF0000"/>
        <rFont val="Arial Narrow"/>
        <family val="2"/>
      </rPr>
      <t>(LA RESPUESTA AFIRMATIVA REQUIERE QUE SE CUMPLAN LOS CUATRO PUNTOS.)</t>
    </r>
  </si>
  <si>
    <t>RESULTADOS GENERALES DEL IGI 2018</t>
  </si>
  <si>
    <t xml:space="preserve">¿La institución aplica políticas oficializadas para que el 100% de su personal disfrute de sus vacaciones anualmente? </t>
  </si>
  <si>
    <t xml:space="preserve"> ¿La institución cuenta con un plan de desarrollo de competencias para los puestos de mayor relevancia de la institución?</t>
  </si>
  <si>
    <t xml:space="preserve"> ¿Existen en la institución funcionarios formalmente designados para que conformen una representación razonable que como parte de sus labores, asesoren y apoyen al jerarca en la toma de decisiones estratégicas en relación con el uso y el mantenimiento de tecnologías de información?</t>
  </si>
  <si>
    <t>¿La institución incorpora en el proceso de admisibilidad de ofertas, una definición de los límites máximos y mínimos de los precios aceptables para los bienes y servicios que adquirirá, derivados del estudio de razonabilidad de precios? (Si la institución está sujeta al Reglamento de Contratación Administrativa, considere como referencia el artículo 30 de ese reglamento.)</t>
  </si>
  <si>
    <t>Ministerio de Justicia y Paz</t>
  </si>
  <si>
    <t>Orlando Retana Umaña</t>
  </si>
  <si>
    <t>Margarita Arce Navarro</t>
  </si>
  <si>
    <t>El Ministerio de Justicia y Paz no realiza traslado de recursos a sujetos privados o a fideicomisos.</t>
  </si>
  <si>
    <t xml:space="preserve">Cada puesto, esta definido por la Direccion General de Servicio Civil.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</si>
</sst>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 #,##0.0_ ;_ * \-#,##0.0_ ;_ * &quot;-&quot;??_ ;_ @_ "/>
  </numFmts>
  <fonts count="33" x14ac:knownFonts="1">
    <font>
      <sz val="10"/>
      <color rgb="FF000000"/>
      <name val="Arial"/>
    </font>
    <font>
      <sz val="10"/>
      <color rgb="FF000000"/>
      <name val="Arial"/>
      <family val="2"/>
    </font>
    <font>
      <b/>
      <sz val="11"/>
      <color rgb="FF000000"/>
      <name val="Arial"/>
      <family val="2"/>
    </font>
    <font>
      <sz val="10"/>
      <color rgb="FF000000"/>
      <name val="Arial"/>
      <family val="2"/>
    </font>
    <font>
      <sz val="11"/>
      <color rgb="FFFFFFFF"/>
      <name val="Calibri"/>
      <family val="2"/>
    </font>
    <font>
      <b/>
      <sz val="16"/>
      <color rgb="FF000000"/>
      <name val="Arial"/>
      <family val="2"/>
    </font>
    <font>
      <sz val="10"/>
      <color rgb="FF000000"/>
      <name val="Arial"/>
      <family val="2"/>
    </font>
    <font>
      <b/>
      <sz val="10"/>
      <color rgb="FF000000"/>
      <name val="Arial"/>
      <family val="2"/>
    </font>
    <font>
      <b/>
      <sz val="10"/>
      <color rgb="FF000000"/>
      <name val="Arial"/>
      <family val="2"/>
    </font>
    <font>
      <b/>
      <sz val="11"/>
      <color rgb="FF000000"/>
      <name val="Calibri"/>
      <family val="2"/>
    </font>
    <font>
      <sz val="8"/>
      <color rgb="FF000000"/>
      <name val="Arial"/>
      <family val="2"/>
    </font>
    <font>
      <b/>
      <sz val="10"/>
      <color rgb="FF000000"/>
      <name val="Calibri"/>
      <family val="2"/>
      <scheme val="minor"/>
    </font>
    <font>
      <sz val="12"/>
      <color theme="0"/>
      <name val="Arial Narrow"/>
      <family val="2"/>
    </font>
    <font>
      <b/>
      <sz val="16"/>
      <color theme="0"/>
      <name val="Arial Narrow"/>
      <family val="2"/>
    </font>
    <font>
      <b/>
      <sz val="12"/>
      <color theme="0"/>
      <name val="Arial Narrow"/>
      <family val="2"/>
    </font>
    <font>
      <sz val="12"/>
      <color rgb="FF000000"/>
      <name val="Arial Narrow"/>
      <family val="2"/>
    </font>
    <font>
      <sz val="12"/>
      <color rgb="FFFFFFFF"/>
      <name val="Arial Narrow"/>
      <family val="2"/>
    </font>
    <font>
      <b/>
      <sz val="12"/>
      <color rgb="FF000000"/>
      <name val="Arial Narrow"/>
      <family val="2"/>
    </font>
    <font>
      <b/>
      <sz val="12"/>
      <color rgb="FF25346D"/>
      <name val="Arial Narrow"/>
      <family val="2"/>
    </font>
    <font>
      <sz val="12"/>
      <color rgb="FF25346D"/>
      <name val="Arial Narrow"/>
      <family val="2"/>
    </font>
    <font>
      <b/>
      <sz val="11"/>
      <color rgb="FF000000"/>
      <name val="Arial Narrow"/>
      <family val="2"/>
    </font>
    <font>
      <sz val="10"/>
      <color rgb="FF000000"/>
      <name val="Arial Narrow"/>
      <family val="2"/>
    </font>
    <font>
      <sz val="11"/>
      <color rgb="FF000000"/>
      <name val="Arial Narrow"/>
      <family val="2"/>
    </font>
    <font>
      <b/>
      <sz val="10"/>
      <color rgb="FF000000"/>
      <name val="Arial Narrow"/>
      <family val="2"/>
    </font>
    <font>
      <sz val="12"/>
      <color rgb="FFFF0000"/>
      <name val="Arial Narrow"/>
      <family val="2"/>
    </font>
    <font>
      <u/>
      <sz val="12"/>
      <color rgb="FF000000"/>
      <name val="Arial Narrow"/>
      <family val="2"/>
    </font>
    <font>
      <sz val="10"/>
      <color theme="0"/>
      <name val="Arial Narrow"/>
      <family val="2"/>
    </font>
    <font>
      <b/>
      <sz val="18"/>
      <color theme="0"/>
      <name val="Arial Narrow"/>
      <family val="2"/>
    </font>
    <font>
      <b/>
      <sz val="14"/>
      <color rgb="FF000000"/>
      <name val="Arial Narrow"/>
      <family val="2"/>
    </font>
    <font>
      <sz val="16"/>
      <color theme="0"/>
      <name val="Arial Narrow"/>
      <family val="2"/>
    </font>
    <font>
      <sz val="16"/>
      <color rgb="FF000000"/>
      <name val="Arial Narrow"/>
      <family val="2"/>
    </font>
    <font>
      <i/>
      <sz val="16"/>
      <color rgb="FF000000"/>
      <name val="Arial Narrow"/>
      <family val="2"/>
    </font>
    <font>
      <sz val="16"/>
      <color rgb="FFFFFFFF"/>
      <name val="Arial Narrow"/>
      <family val="2"/>
    </font>
  </fonts>
  <fills count="10">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rgb="FF92D050"/>
        <bgColor indexed="64"/>
      </patternFill>
    </fill>
    <fill>
      <patternFill patternType="solid">
        <fgColor rgb="FF66FF66"/>
        <bgColor indexed="64"/>
      </patternFill>
    </fill>
    <fill>
      <patternFill patternType="solid">
        <fgColor rgb="FFDBE5F1"/>
        <bgColor indexed="64"/>
      </patternFill>
    </fill>
    <fill>
      <patternFill patternType="solid">
        <fgColor rgb="FF25346D"/>
        <bgColor indexed="64"/>
      </patternFill>
    </fill>
    <fill>
      <patternFill patternType="solid">
        <fgColor theme="9" tint="0.79998168889431442"/>
        <bgColor indexed="64"/>
      </patternFill>
    </fill>
    <fill>
      <patternFill patternType="solid">
        <fgColor rgb="FFEA7305"/>
        <bgColor indexed="64"/>
      </patternFill>
    </fill>
  </fills>
  <borders count="12">
    <border>
      <left/>
      <right/>
      <top/>
      <bottom/>
      <diagonal/>
    </border>
    <border>
      <left/>
      <right/>
      <top/>
      <bottom style="thin">
        <color auto="1"/>
      </bottom>
      <diagonal/>
    </border>
    <border>
      <left/>
      <right/>
      <top style="thin">
        <color auto="1"/>
      </top>
      <bottom/>
      <diagonal/>
    </border>
    <border>
      <left/>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5">
    <xf numFmtId="0" fontId="0" fillId="0" borderId="0"/>
    <xf numFmtId="43" fontId="1" fillId="0" borderId="0"/>
    <xf numFmtId="0" fontId="3" fillId="0" borderId="0"/>
    <xf numFmtId="0" fontId="1" fillId="0" borderId="0"/>
    <xf numFmtId="0" fontId="1" fillId="0" borderId="0"/>
  </cellStyleXfs>
  <cellXfs count="170">
    <xf numFmtId="0" fontId="0" fillId="0" borderId="0" xfId="0"/>
    <xf numFmtId="0" fontId="3"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4" fillId="0" borderId="0" xfId="0" applyFont="1" applyAlignment="1">
      <alignment vertical="center" wrapText="1"/>
    </xf>
    <xf numFmtId="0" fontId="6" fillId="0" borderId="0" xfId="0" applyFont="1" applyAlignment="1">
      <alignment vertical="center" wrapText="1"/>
    </xf>
    <xf numFmtId="0" fontId="2" fillId="0" borderId="0" xfId="0" applyFont="1" applyAlignment="1">
      <alignment horizontal="center" vertical="top"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vertical="center" wrapText="1"/>
    </xf>
    <xf numFmtId="0" fontId="0" fillId="0" borderId="0" xfId="0"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9" fillId="0" borderId="0" xfId="0" applyFont="1" applyAlignment="1">
      <alignment horizontal="center" vertical="center" wrapText="1"/>
    </xf>
    <xf numFmtId="0" fontId="7" fillId="2" borderId="0" xfId="0" applyFont="1" applyFill="1" applyAlignment="1">
      <alignment horizontal="right" vertical="center" wrapText="1"/>
    </xf>
    <xf numFmtId="0" fontId="7" fillId="2" borderId="0" xfId="0" applyFont="1" applyFill="1" applyAlignment="1">
      <alignment horizontal="center" vertical="center" wrapText="1"/>
    </xf>
    <xf numFmtId="0" fontId="2" fillId="2" borderId="0" xfId="0" applyFont="1" applyFill="1" applyAlignment="1">
      <alignment horizontal="center" vertical="center"/>
    </xf>
    <xf numFmtId="2" fontId="7" fillId="2" borderId="0" xfId="0" applyNumberFormat="1" applyFont="1" applyFill="1" applyAlignment="1">
      <alignment horizontal="center" vertical="center" wrapText="1"/>
    </xf>
    <xf numFmtId="0" fontId="3" fillId="2" borderId="0" xfId="0" applyFont="1" applyFill="1" applyAlignment="1">
      <alignment horizontal="right" vertical="center" wrapText="1"/>
    </xf>
    <xf numFmtId="2" fontId="3" fillId="2" borderId="0" xfId="0" applyNumberFormat="1" applyFont="1" applyFill="1" applyAlignment="1">
      <alignment horizontal="center" vertical="center" wrapText="1"/>
    </xf>
    <xf numFmtId="0" fontId="8" fillId="2" borderId="0" xfId="0" applyFont="1" applyFill="1" applyAlignment="1">
      <alignment horizontal="right" vertical="center" wrapText="1"/>
    </xf>
    <xf numFmtId="2" fontId="8" fillId="2" borderId="0" xfId="0" applyNumberFormat="1" applyFont="1" applyFill="1" applyAlignment="1">
      <alignment horizontal="center" vertical="center" wrapText="1"/>
    </xf>
    <xf numFmtId="0" fontId="3" fillId="0" borderId="0" xfId="0" applyFont="1" applyAlignment="1">
      <alignment vertical="top" wrapText="1"/>
    </xf>
    <xf numFmtId="0" fontId="8" fillId="3" borderId="4" xfId="0" applyFont="1" applyFill="1" applyBorder="1" applyAlignment="1">
      <alignment horizontal="center" vertical="top" wrapText="1"/>
    </xf>
    <xf numFmtId="0" fontId="0" fillId="4" borderId="0" xfId="0" applyFill="1" applyAlignment="1">
      <alignment vertical="center" wrapText="1"/>
    </xf>
    <xf numFmtId="0" fontId="9" fillId="4" borderId="0" xfId="0" applyFont="1" applyFill="1" applyAlignment="1">
      <alignment horizontal="center" vertical="center" wrapText="1"/>
    </xf>
    <xf numFmtId="0" fontId="4" fillId="4" borderId="0" xfId="0" applyFont="1" applyFill="1" applyAlignment="1">
      <alignment vertical="center" wrapText="1"/>
    </xf>
    <xf numFmtId="0" fontId="0" fillId="4" borderId="0" xfId="0" applyFill="1" applyAlignment="1">
      <alignment horizontal="center" vertical="center" wrapText="1"/>
    </xf>
    <xf numFmtId="0" fontId="11" fillId="5" borderId="0" xfId="0" applyFont="1" applyFill="1" applyAlignment="1">
      <alignment horizontal="center" vertical="top" wrapText="1"/>
    </xf>
    <xf numFmtId="0" fontId="11" fillId="5" borderId="0" xfId="0" applyFont="1" applyFill="1" applyAlignment="1">
      <alignment vertical="top" wrapText="1"/>
    </xf>
    <xf numFmtId="0" fontId="1" fillId="0" borderId="0" xfId="0" applyFont="1" applyAlignment="1">
      <alignment vertical="center"/>
    </xf>
    <xf numFmtId="0" fontId="1" fillId="0" borderId="0" xfId="0" applyFont="1" applyAlignment="1">
      <alignment horizontal="center" vertical="center" wrapText="1"/>
    </xf>
    <xf numFmtId="0" fontId="17" fillId="0" borderId="0" xfId="0" applyFont="1" applyAlignment="1">
      <alignment horizontal="center" vertical="center" wrapText="1"/>
    </xf>
    <xf numFmtId="0" fontId="21" fillId="0" borderId="0" xfId="0" applyFont="1"/>
    <xf numFmtId="0" fontId="21" fillId="2" borderId="5" xfId="0" applyFont="1" applyFill="1" applyBorder="1"/>
    <xf numFmtId="0" fontId="21" fillId="2" borderId="2" xfId="0" applyFont="1" applyFill="1" applyBorder="1"/>
    <xf numFmtId="0" fontId="21" fillId="2" borderId="6" xfId="0" applyFont="1" applyFill="1" applyBorder="1"/>
    <xf numFmtId="0" fontId="15" fillId="0" borderId="0" xfId="0" applyFont="1" applyAlignment="1">
      <alignment vertical="center"/>
    </xf>
    <xf numFmtId="0" fontId="21" fillId="2" borderId="7" xfId="0" applyFont="1" applyFill="1" applyBorder="1"/>
    <xf numFmtId="0" fontId="21" fillId="2" borderId="8" xfId="0" applyFont="1" applyFill="1" applyBorder="1"/>
    <xf numFmtId="0" fontId="15" fillId="0" borderId="0" xfId="0" applyFont="1" applyAlignment="1">
      <alignment horizontal="center" vertical="center"/>
    </xf>
    <xf numFmtId="0" fontId="15" fillId="2" borderId="7" xfId="0" applyFont="1" applyFill="1" applyBorder="1" applyAlignment="1">
      <alignment horizontal="center" vertical="center"/>
    </xf>
    <xf numFmtId="0" fontId="21" fillId="2" borderId="0" xfId="0" applyFont="1" applyFill="1"/>
    <xf numFmtId="0" fontId="15" fillId="2" borderId="8" xfId="0" applyFont="1" applyFill="1" applyBorder="1" applyAlignment="1">
      <alignment horizontal="center" vertical="center"/>
    </xf>
    <xf numFmtId="164" fontId="22" fillId="2" borderId="0" xfId="0" applyNumberFormat="1" applyFont="1" applyFill="1" applyAlignment="1">
      <alignment horizontal="right" vertical="center" wrapText="1"/>
    </xf>
    <xf numFmtId="164" fontId="22" fillId="2" borderId="3" xfId="0" applyNumberFormat="1" applyFont="1" applyFill="1" applyBorder="1" applyAlignment="1">
      <alignment horizontal="right" vertical="center" wrapText="1"/>
    </xf>
    <xf numFmtId="0" fontId="21" fillId="2" borderId="9" xfId="0" applyFont="1" applyFill="1" applyBorder="1"/>
    <xf numFmtId="0" fontId="21" fillId="2" borderId="1" xfId="0" applyFont="1" applyFill="1" applyBorder="1"/>
    <xf numFmtId="0" fontId="21" fillId="2" borderId="10" xfId="0" applyFont="1" applyFill="1" applyBorder="1"/>
    <xf numFmtId="0" fontId="21" fillId="0" borderId="0" xfId="0" applyFont="1" applyAlignment="1">
      <alignment horizontal="center"/>
    </xf>
    <xf numFmtId="0" fontId="12" fillId="7" borderId="0" xfId="0" applyFont="1" applyFill="1" applyAlignment="1">
      <alignment horizontal="center" vertical="center" wrapText="1"/>
    </xf>
    <xf numFmtId="0" fontId="15" fillId="0" borderId="0" xfId="0" applyFont="1" applyFill="1" applyAlignment="1">
      <alignment vertical="center" wrapText="1"/>
    </xf>
    <xf numFmtId="0" fontId="16" fillId="0" borderId="0" xfId="0" applyFont="1" applyFill="1" applyAlignment="1">
      <alignment vertical="center" wrapText="1"/>
    </xf>
    <xf numFmtId="0" fontId="15" fillId="0" borderId="0" xfId="0" applyFont="1" applyFill="1" applyAlignment="1">
      <alignment vertical="top" wrapText="1"/>
    </xf>
    <xf numFmtId="0" fontId="15" fillId="0" borderId="0" xfId="0" applyFont="1" applyFill="1" applyAlignment="1">
      <alignment horizontal="center" vertical="center" wrapText="1"/>
    </xf>
    <xf numFmtId="0" fontId="15" fillId="0" borderId="0" xfId="0" applyFont="1" applyFill="1" applyAlignment="1">
      <alignment horizontal="center" vertical="top" wrapText="1"/>
    </xf>
    <xf numFmtId="0" fontId="16" fillId="0" borderId="0" xfId="0" applyFont="1" applyFill="1" applyAlignment="1">
      <alignment vertical="center"/>
    </xf>
    <xf numFmtId="0" fontId="16" fillId="0" borderId="0" xfId="0" applyFont="1" applyFill="1" applyAlignment="1">
      <alignment vertical="top" wrapText="1"/>
    </xf>
    <xf numFmtId="0" fontId="14" fillId="7" borderId="0" xfId="0" applyFont="1" applyFill="1" applyAlignment="1">
      <alignment horizontal="center"/>
    </xf>
    <xf numFmtId="0" fontId="18" fillId="9" borderId="0" xfId="0" applyFont="1" applyFill="1" applyAlignment="1">
      <alignment horizontal="center" vertical="top" wrapText="1"/>
    </xf>
    <xf numFmtId="0" fontId="19" fillId="9" borderId="0" xfId="0" applyFont="1" applyFill="1" applyAlignment="1">
      <alignment vertical="top" wrapText="1"/>
    </xf>
    <xf numFmtId="0" fontId="14" fillId="7" borderId="0" xfId="0" applyFont="1" applyFill="1" applyAlignment="1">
      <alignment horizontal="center" vertical="top" wrapText="1"/>
    </xf>
    <xf numFmtId="0" fontId="12" fillId="7" borderId="0" xfId="0" applyFont="1" applyFill="1" applyAlignment="1">
      <alignment vertical="top" wrapText="1"/>
    </xf>
    <xf numFmtId="0" fontId="15" fillId="8" borderId="0" xfId="0" applyFont="1" applyFill="1" applyAlignment="1">
      <alignment horizontal="center" vertical="center" wrapText="1"/>
    </xf>
    <xf numFmtId="0" fontId="15" fillId="8" borderId="0" xfId="0" applyFont="1" applyFill="1" applyAlignment="1">
      <alignment vertical="center" wrapText="1"/>
    </xf>
    <xf numFmtId="0" fontId="15" fillId="8" borderId="0" xfId="0" applyFont="1" applyFill="1" applyBorder="1" applyAlignment="1">
      <alignment horizontal="center" vertical="center" wrapText="1"/>
    </xf>
    <xf numFmtId="0" fontId="26" fillId="7" borderId="5" xfId="0" applyFont="1" applyFill="1" applyBorder="1"/>
    <xf numFmtId="0" fontId="26" fillId="7" borderId="2" xfId="0" applyFont="1" applyFill="1" applyBorder="1"/>
    <xf numFmtId="0" fontId="26" fillId="7" borderId="0" xfId="0" applyFont="1" applyFill="1"/>
    <xf numFmtId="0" fontId="26" fillId="7" borderId="2" xfId="0" applyFont="1" applyFill="1" applyBorder="1" applyAlignment="1">
      <alignment horizontal="center"/>
    </xf>
    <xf numFmtId="0" fontId="26" fillId="7" borderId="6" xfId="0" applyFont="1" applyFill="1" applyBorder="1"/>
    <xf numFmtId="0" fontId="26" fillId="7" borderId="7" xfId="0" applyFont="1" applyFill="1" applyBorder="1"/>
    <xf numFmtId="0" fontId="26" fillId="7" borderId="8" xfId="0" applyFont="1" applyFill="1" applyBorder="1"/>
    <xf numFmtId="0" fontId="26" fillId="7" borderId="9" xfId="0" applyFont="1" applyFill="1" applyBorder="1"/>
    <xf numFmtId="0" fontId="12" fillId="7" borderId="1" xfId="0" applyFont="1" applyFill="1" applyBorder="1" applyAlignment="1">
      <alignment horizontal="left" vertical="center"/>
    </xf>
    <xf numFmtId="0" fontId="12" fillId="7" borderId="1" xfId="0" applyFont="1" applyFill="1" applyBorder="1" applyAlignment="1">
      <alignment horizontal="center" vertical="center"/>
    </xf>
    <xf numFmtId="0" fontId="26" fillId="7" borderId="10" xfId="0" applyFont="1" applyFill="1" applyBorder="1"/>
    <xf numFmtId="0" fontId="21" fillId="8" borderId="7" xfId="0" applyFont="1" applyFill="1" applyBorder="1"/>
    <xf numFmtId="0" fontId="17" fillId="8" borderId="0" xfId="0" applyFont="1" applyFill="1" applyAlignment="1">
      <alignment horizontal="center" vertical="center" wrapText="1"/>
    </xf>
    <xf numFmtId="0" fontId="17" fillId="8" borderId="0" xfId="0" applyFont="1" applyFill="1" applyAlignment="1">
      <alignment horizontal="center" vertical="center"/>
    </xf>
    <xf numFmtId="0" fontId="15" fillId="8" borderId="0" xfId="0" applyFont="1" applyFill="1" applyAlignment="1">
      <alignment horizontal="center" vertical="center"/>
    </xf>
    <xf numFmtId="0" fontId="21" fillId="8" borderId="8" xfId="0" applyFont="1" applyFill="1" applyBorder="1"/>
    <xf numFmtId="0" fontId="15" fillId="8" borderId="7" xfId="0" applyFont="1" applyFill="1" applyBorder="1" applyAlignment="1">
      <alignment horizontal="center" vertical="center"/>
    </xf>
    <xf numFmtId="0" fontId="15" fillId="8" borderId="5" xfId="0" applyFont="1" applyFill="1" applyBorder="1" applyAlignment="1">
      <alignment horizontal="center" vertical="center"/>
    </xf>
    <xf numFmtId="0" fontId="15" fillId="8" borderId="6" xfId="0" applyFont="1" applyFill="1" applyBorder="1" applyAlignment="1">
      <alignment horizontal="center" vertical="center"/>
    </xf>
    <xf numFmtId="0" fontId="15" fillId="8" borderId="8" xfId="0" applyFont="1" applyFill="1" applyBorder="1" applyAlignment="1">
      <alignment horizontal="center" vertical="center"/>
    </xf>
    <xf numFmtId="0" fontId="17" fillId="8" borderId="1" xfId="0" applyFont="1" applyFill="1" applyBorder="1" applyAlignment="1">
      <alignment horizontal="center" vertical="center" wrapText="1"/>
    </xf>
    <xf numFmtId="0" fontId="22" fillId="8" borderId="0" xfId="0" applyFont="1" applyFill="1" applyAlignment="1">
      <alignment vertical="center" wrapText="1"/>
    </xf>
    <xf numFmtId="164" fontId="22" fillId="8" borderId="0" xfId="0" applyNumberFormat="1" applyFont="1" applyFill="1" applyAlignment="1">
      <alignment wrapText="1"/>
    </xf>
    <xf numFmtId="0" fontId="20" fillId="8" borderId="0" xfId="0" applyFont="1" applyFill="1" applyAlignment="1">
      <alignment horizontal="center" vertical="center" wrapText="1"/>
    </xf>
    <xf numFmtId="0" fontId="21" fillId="8" borderId="9" xfId="0" applyFont="1" applyFill="1" applyBorder="1"/>
    <xf numFmtId="0" fontId="22" fillId="8" borderId="1" xfId="0" applyFont="1" applyFill="1" applyBorder="1" applyAlignment="1">
      <alignment vertical="center" wrapText="1"/>
    </xf>
    <xf numFmtId="0" fontId="21" fillId="8" borderId="10" xfId="0" applyFont="1" applyFill="1" applyBorder="1"/>
    <xf numFmtId="0" fontId="18" fillId="9" borderId="11" xfId="0" applyFont="1" applyFill="1" applyBorder="1" applyAlignment="1">
      <alignment horizontal="center" vertical="top" wrapText="1"/>
    </xf>
    <xf numFmtId="0" fontId="19" fillId="9" borderId="11" xfId="0" applyFont="1" applyFill="1" applyBorder="1" applyAlignment="1">
      <alignment vertical="top" wrapText="1"/>
    </xf>
    <xf numFmtId="0" fontId="28" fillId="0" borderId="0" xfId="0" applyFont="1" applyAlignment="1">
      <alignment vertical="center"/>
    </xf>
    <xf numFmtId="0" fontId="17" fillId="2" borderId="4" xfId="0" applyFont="1" applyFill="1" applyBorder="1" applyAlignment="1">
      <alignment horizontal="center" vertical="center" wrapText="1"/>
    </xf>
    <xf numFmtId="0" fontId="15" fillId="8" borderId="2" xfId="0" applyFont="1" applyFill="1" applyBorder="1" applyAlignment="1">
      <alignment horizontal="center" vertical="center"/>
    </xf>
    <xf numFmtId="0" fontId="21" fillId="8" borderId="0" xfId="0" applyFont="1" applyFill="1"/>
    <xf numFmtId="0" fontId="21" fillId="8" borderId="7" xfId="0" applyFont="1" applyFill="1" applyBorder="1" applyAlignment="1">
      <alignment horizontal="right"/>
    </xf>
    <xf numFmtId="164" fontId="22" fillId="8" borderId="0" xfId="0" applyNumberFormat="1" applyFont="1" applyFill="1" applyAlignment="1">
      <alignment horizontal="right" vertical="center" wrapText="1"/>
    </xf>
    <xf numFmtId="164" fontId="22" fillId="8" borderId="3" xfId="0" applyNumberFormat="1" applyFont="1" applyFill="1" applyBorder="1" applyAlignment="1">
      <alignment horizontal="right" vertical="center" wrapText="1"/>
    </xf>
    <xf numFmtId="164" fontId="22" fillId="8" borderId="3" xfId="0" applyNumberFormat="1" applyFont="1" applyFill="1" applyBorder="1" applyAlignment="1">
      <alignment wrapText="1"/>
    </xf>
    <xf numFmtId="0" fontId="21" fillId="8" borderId="9" xfId="0" applyFont="1" applyFill="1" applyBorder="1" applyAlignment="1">
      <alignment horizontal="right"/>
    </xf>
    <xf numFmtId="0" fontId="21" fillId="8" borderId="1" xfId="0" applyFont="1" applyFill="1" applyBorder="1"/>
    <xf numFmtId="0" fontId="22" fillId="8" borderId="10" xfId="0" applyFont="1" applyFill="1" applyBorder="1" applyAlignment="1">
      <alignment vertical="center" wrapText="1"/>
    </xf>
    <xf numFmtId="0" fontId="21" fillId="0" borderId="0" xfId="0" applyFont="1" applyAlignment="1">
      <alignment horizontal="right"/>
    </xf>
    <xf numFmtId="0" fontId="15" fillId="0" borderId="0" xfId="0" applyFont="1"/>
    <xf numFmtId="0" fontId="15" fillId="0" borderId="1" xfId="0" applyFont="1" applyBorder="1" applyAlignment="1">
      <alignment horizontal="center" vertical="top" wrapText="1"/>
    </xf>
    <xf numFmtId="0" fontId="15" fillId="0" borderId="1" xfId="0" applyFont="1" applyBorder="1" applyAlignment="1">
      <alignment vertical="top" wrapText="1"/>
    </xf>
    <xf numFmtId="0" fontId="17" fillId="0" borderId="1" xfId="0" applyFont="1" applyBorder="1" applyAlignment="1">
      <alignment horizontal="center" vertical="top" wrapText="1"/>
    </xf>
    <xf numFmtId="0" fontId="15" fillId="0" borderId="0" xfId="0" applyFont="1" applyAlignment="1">
      <alignment vertical="top" wrapText="1"/>
    </xf>
    <xf numFmtId="0" fontId="15" fillId="0" borderId="0" xfId="0" applyFont="1" applyAlignment="1">
      <alignment horizontal="center" vertical="top" wrapText="1"/>
    </xf>
    <xf numFmtId="0" fontId="16" fillId="0" borderId="0" xfId="0" applyFont="1" applyAlignment="1">
      <alignment vertical="top" wrapText="1"/>
    </xf>
    <xf numFmtId="0" fontId="16" fillId="0" borderId="0" xfId="0" applyFont="1" applyAlignment="1">
      <alignment vertical="center" wrapText="1"/>
    </xf>
    <xf numFmtId="0" fontId="15" fillId="0" borderId="0" xfId="0" applyFont="1" applyAlignment="1">
      <alignment vertical="center" wrapText="1"/>
    </xf>
    <xf numFmtId="0" fontId="15" fillId="0" borderId="11" xfId="0" applyFont="1" applyBorder="1" applyAlignment="1">
      <alignment horizontal="center" vertical="top" wrapText="1"/>
    </xf>
    <xf numFmtId="0" fontId="15" fillId="0" borderId="11" xfId="0" applyFont="1" applyBorder="1" applyAlignment="1">
      <alignment vertical="top" wrapText="1"/>
    </xf>
    <xf numFmtId="0" fontId="15" fillId="0" borderId="11" xfId="0" applyFont="1" applyBorder="1" applyAlignment="1">
      <alignment horizontal="left" vertical="top" wrapText="1"/>
    </xf>
    <xf numFmtId="0" fontId="17" fillId="0" borderId="11" xfId="0" applyFont="1" applyBorder="1" applyAlignment="1">
      <alignment horizontal="center" vertical="top" wrapText="1"/>
    </xf>
    <xf numFmtId="0" fontId="15" fillId="6" borderId="0" xfId="0" applyFont="1" applyFill="1" applyAlignment="1">
      <alignment vertical="top" wrapText="1"/>
    </xf>
    <xf numFmtId="0" fontId="17" fillId="0" borderId="0" xfId="0" applyFont="1" applyAlignment="1">
      <alignment vertical="top" wrapText="1"/>
    </xf>
    <xf numFmtId="0" fontId="15" fillId="0" borderId="0" xfId="0" applyFont="1" applyAlignment="1">
      <alignment horizontal="left" vertical="top" wrapText="1"/>
    </xf>
    <xf numFmtId="43" fontId="15" fillId="0" borderId="0" xfId="0" applyNumberFormat="1" applyFont="1" applyAlignment="1">
      <alignment vertical="top" wrapText="1"/>
    </xf>
    <xf numFmtId="0" fontId="15" fillId="0" borderId="11" xfId="0" applyFont="1" applyBorder="1" applyAlignment="1">
      <alignment vertical="center" wrapText="1"/>
    </xf>
    <xf numFmtId="0" fontId="17" fillId="0" borderId="11" xfId="0" applyFont="1" applyBorder="1" applyAlignment="1">
      <alignment vertical="center" wrapText="1"/>
    </xf>
    <xf numFmtId="0" fontId="15" fillId="0" borderId="0" xfId="0" applyFont="1" applyAlignment="1">
      <alignment horizontal="justify"/>
    </xf>
    <xf numFmtId="0" fontId="15" fillId="0" borderId="2" xfId="0" applyFont="1" applyBorder="1" applyAlignment="1">
      <alignment horizontal="center" vertical="top" wrapText="1"/>
    </xf>
    <xf numFmtId="0" fontId="17" fillId="0" borderId="2" xfId="0" applyFont="1" applyBorder="1" applyAlignment="1">
      <alignment horizontal="center" vertical="top" wrapText="1"/>
    </xf>
    <xf numFmtId="0" fontId="15" fillId="0" borderId="2" xfId="0" applyFont="1" applyBorder="1" applyAlignment="1">
      <alignment vertical="top" wrapText="1"/>
    </xf>
    <xf numFmtId="0" fontId="15" fillId="0" borderId="0" xfId="0" applyFont="1" applyAlignment="1">
      <alignment horizontal="center" vertical="center" wrapText="1"/>
    </xf>
    <xf numFmtId="0" fontId="29" fillId="7" borderId="0" xfId="0" applyFont="1" applyFill="1" applyAlignment="1">
      <alignment horizontal="center" vertical="center" wrapText="1"/>
    </xf>
    <xf numFmtId="0" fontId="29" fillId="7" borderId="0" xfId="0" applyFont="1" applyFill="1" applyAlignment="1">
      <alignment vertical="center" wrapText="1"/>
    </xf>
    <xf numFmtId="0" fontId="30" fillId="0" borderId="0" xfId="0" applyFont="1" applyFill="1" applyAlignment="1">
      <alignment vertical="center" wrapText="1"/>
    </xf>
    <xf numFmtId="0" fontId="31" fillId="0" borderId="0" xfId="0" applyFont="1" applyFill="1"/>
    <xf numFmtId="0" fontId="32" fillId="0" borderId="0" xfId="0" applyFont="1" applyFill="1" applyAlignment="1">
      <alignment vertical="center" wrapText="1"/>
    </xf>
    <xf numFmtId="0" fontId="15" fillId="0" borderId="0" xfId="0" applyFont="1" applyFill="1" applyAlignment="1">
      <alignment horizontal="justify" vertical="top" wrapText="1"/>
    </xf>
    <xf numFmtId="0" fontId="17" fillId="8" borderId="1" xfId="0" applyFont="1" applyFill="1" applyBorder="1" applyAlignment="1">
      <alignment horizontal="justify" vertical="top"/>
    </xf>
    <xf numFmtId="0" fontId="17" fillId="8" borderId="11" xfId="0" applyFont="1" applyFill="1" applyBorder="1" applyAlignment="1">
      <alignment horizontal="justify" vertical="center" wrapText="1"/>
    </xf>
    <xf numFmtId="0" fontId="15" fillId="8" borderId="0" xfId="0" applyFont="1" applyFill="1" applyBorder="1" applyAlignment="1">
      <alignment horizontal="justify" vertical="center" wrapText="1"/>
    </xf>
    <xf numFmtId="0" fontId="15" fillId="0" borderId="0" xfId="0" applyFont="1" applyFill="1" applyBorder="1" applyAlignment="1">
      <alignment horizontal="justify" vertical="center" wrapText="1"/>
    </xf>
    <xf numFmtId="0" fontId="14" fillId="7" borderId="0" xfId="0" applyFont="1" applyFill="1" applyAlignment="1">
      <alignment horizontal="justify"/>
    </xf>
    <xf numFmtId="0" fontId="15" fillId="0" borderId="0" xfId="0" applyFont="1" applyFill="1" applyAlignment="1">
      <alignment horizontal="justify" vertical="center" wrapText="1"/>
    </xf>
    <xf numFmtId="0" fontId="18" fillId="9" borderId="0" xfId="0" applyFont="1" applyFill="1" applyAlignment="1">
      <alignment horizontal="justify" vertical="top" wrapText="1"/>
    </xf>
    <xf numFmtId="0" fontId="15" fillId="0" borderId="1" xfId="0" applyFont="1" applyBorder="1" applyAlignment="1">
      <alignment horizontal="justify" vertical="top" wrapText="1"/>
    </xf>
    <xf numFmtId="0" fontId="15" fillId="0" borderId="11" xfId="0" applyFont="1" applyBorder="1" applyAlignment="1">
      <alignment horizontal="justify" vertical="top" wrapText="1"/>
    </xf>
    <xf numFmtId="0" fontId="18" fillId="9" borderId="11" xfId="0" applyFont="1" applyFill="1" applyBorder="1" applyAlignment="1">
      <alignment horizontal="justify" vertical="top" wrapText="1"/>
    </xf>
    <xf numFmtId="0" fontId="15" fillId="0" borderId="2" xfId="0" applyFont="1" applyBorder="1" applyAlignment="1">
      <alignment horizontal="justify" vertical="top" wrapText="1"/>
    </xf>
    <xf numFmtId="0" fontId="14" fillId="7" borderId="0" xfId="0" applyFont="1" applyFill="1" applyAlignment="1">
      <alignment horizontal="justify" vertical="top" wrapText="1"/>
    </xf>
    <xf numFmtId="0" fontId="15" fillId="0" borderId="0" xfId="0" applyFont="1" applyAlignment="1">
      <alignment horizontal="justify" vertical="center" wrapText="1"/>
    </xf>
    <xf numFmtId="0" fontId="24" fillId="0" borderId="11" xfId="0" applyFont="1" applyBorder="1" applyAlignment="1">
      <alignment horizontal="justify" vertical="top" wrapText="1"/>
    </xf>
    <xf numFmtId="0" fontId="15" fillId="8" borderId="1" xfId="0" applyFont="1" applyFill="1" applyBorder="1" applyAlignment="1">
      <alignment horizontal="left" vertical="center" wrapText="1"/>
    </xf>
    <xf numFmtId="0" fontId="15" fillId="8" borderId="11" xfId="0" applyFont="1" applyFill="1" applyBorder="1" applyAlignment="1">
      <alignment horizontal="left" vertical="center" wrapText="1"/>
    </xf>
    <xf numFmtId="14" fontId="15" fillId="8" borderId="11" xfId="0" applyNumberFormat="1" applyFont="1" applyFill="1" applyBorder="1" applyAlignment="1">
      <alignment horizontal="left" vertical="center" wrapText="1"/>
    </xf>
    <xf numFmtId="0" fontId="17" fillId="0" borderId="11" xfId="0" applyFont="1" applyFill="1" applyBorder="1" applyAlignment="1">
      <alignment horizontal="center" vertical="top" wrapText="1"/>
    </xf>
    <xf numFmtId="0" fontId="13" fillId="7" borderId="0" xfId="0" applyFont="1" applyFill="1" applyAlignment="1">
      <alignment horizontal="center"/>
    </xf>
    <xf numFmtId="0" fontId="5" fillId="0" borderId="0" xfId="0" applyFont="1" applyAlignment="1">
      <alignment horizontal="left"/>
    </xf>
    <xf numFmtId="0" fontId="7" fillId="0" borderId="0" xfId="0" applyFont="1" applyAlignment="1">
      <alignment horizontal="left" vertical="center" wrapText="1"/>
    </xf>
    <xf numFmtId="0" fontId="17" fillId="2" borderId="0" xfId="0" applyFont="1" applyFill="1" applyAlignment="1">
      <alignment horizontal="center" vertical="center"/>
    </xf>
    <xf numFmtId="0" fontId="28" fillId="2" borderId="7" xfId="0" applyFont="1" applyFill="1" applyBorder="1" applyAlignment="1">
      <alignment horizontal="center"/>
    </xf>
    <xf numFmtId="0" fontId="28" fillId="2" borderId="0" xfId="0" applyFont="1" applyFill="1" applyAlignment="1">
      <alignment horizontal="center"/>
    </xf>
    <xf numFmtId="0" fontId="28" fillId="2" borderId="8" xfId="0" applyFont="1" applyFill="1" applyBorder="1" applyAlignment="1">
      <alignment horizontal="center"/>
    </xf>
    <xf numFmtId="0" fontId="27" fillId="7" borderId="0" xfId="0" applyFont="1" applyFill="1" applyAlignment="1">
      <alignment horizontal="center" vertical="center"/>
    </xf>
    <xf numFmtId="0" fontId="12" fillId="7" borderId="0" xfId="0" applyFont="1" applyFill="1" applyAlignment="1">
      <alignment horizontal="center" vertical="center"/>
    </xf>
  </cellXfs>
  <cellStyles count="5">
    <cellStyle name="Millares 2" xfId="1"/>
    <cellStyle name="Normal" xfId="0" builtinId="0"/>
    <cellStyle name="Normal 2" xfId="2"/>
    <cellStyle name="Normal 2 2" xfId="4"/>
    <cellStyle name="Normal 4" xfId="3"/>
  </cellStyles>
  <dxfs count="0"/>
  <tableStyles count="0" defaultTableStyle="TableStyleMedium9" defaultPivotStyle="PivotStyleLight16"/>
  <colors>
    <mruColors>
      <color rgb="FF2534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AG129"/>
  <sheetViews>
    <sheetView tabSelected="1" zoomScale="85" zoomScaleNormal="85" zoomScalePageLayoutView="125" workbookViewId="0">
      <pane xSplit="3" ySplit="12" topLeftCell="D25" activePane="bottomRight" state="frozen"/>
      <selection pane="topRight" activeCell="D1" sqref="D1"/>
      <selection pane="bottomLeft" activeCell="A13" sqref="A13"/>
      <selection pane="bottomRight" activeCell="C27" sqref="C27"/>
    </sheetView>
  </sheetViews>
  <sheetFormatPr baseColWidth="10" defaultRowHeight="15.75" x14ac:dyDescent="0.2"/>
  <cols>
    <col min="1" max="1" width="8.85546875" style="136" customWidth="1"/>
    <col min="2" max="2" width="6.7109375" style="136" customWidth="1"/>
    <col min="3" max="3" width="67.28515625" style="155" customWidth="1"/>
    <col min="4" max="4" width="23" style="38" customWidth="1"/>
    <col min="5" max="5" width="85" style="121" customWidth="1"/>
    <col min="6" max="6" width="103" style="121" customWidth="1"/>
    <col min="7" max="7" width="45.7109375" style="121" customWidth="1"/>
    <col min="8" max="8" width="45.7109375" style="121" hidden="1" customWidth="1"/>
    <col min="9" max="9" width="30.42578125" style="121" customWidth="1"/>
    <col min="10" max="10" width="11.42578125" style="121" customWidth="1"/>
    <col min="11" max="11" width="30.7109375" style="121" customWidth="1"/>
    <col min="12" max="14" width="11.42578125" style="121" customWidth="1"/>
    <col min="15" max="15" width="15" style="121" customWidth="1"/>
    <col min="16" max="16" width="20.85546875" style="121" customWidth="1"/>
    <col min="17" max="17" width="27.85546875" style="121" customWidth="1"/>
    <col min="18" max="18" width="37.140625" style="121" customWidth="1"/>
    <col min="19" max="19" width="14" style="121" customWidth="1"/>
    <col min="20" max="20" width="11.85546875" style="121" customWidth="1"/>
    <col min="21" max="21" width="11.42578125" style="121" customWidth="1"/>
    <col min="22" max="22" width="14.7109375" style="121" customWidth="1"/>
    <col min="23" max="24" width="13.28515625" style="121" customWidth="1"/>
    <col min="25" max="25" width="14.7109375" style="121" customWidth="1"/>
    <col min="26" max="26" width="20.5703125" style="120" customWidth="1"/>
    <col min="27" max="27" width="62.140625" style="117" hidden="1" customWidth="1"/>
    <col min="28" max="28" width="20.5703125" style="120" customWidth="1"/>
    <col min="29" max="29" width="11.42578125" style="120" customWidth="1"/>
    <col min="30" max="30" width="13.28515625" style="120" customWidth="1"/>
    <col min="31" max="31" width="11.42578125" style="120" customWidth="1"/>
    <col min="32" max="32" width="19.140625" style="120" customWidth="1"/>
    <col min="33" max="33" width="11.42578125" style="120" customWidth="1"/>
    <col min="34" max="34" width="31" style="121" customWidth="1"/>
    <col min="35" max="37" width="11.42578125" style="121" customWidth="1"/>
    <col min="38" max="38" width="14.85546875" style="121" customWidth="1"/>
    <col min="39" max="39" width="11.42578125" style="121" customWidth="1"/>
    <col min="40" max="16384" width="11.42578125" style="121"/>
  </cols>
  <sheetData>
    <row r="1" spans="1:31" s="139" customFormat="1" ht="20.25" x14ac:dyDescent="0.3">
      <c r="A1" s="137"/>
      <c r="B1" s="137"/>
      <c r="C1" s="161" t="s">
        <v>319</v>
      </c>
      <c r="D1" s="161"/>
      <c r="E1" s="161"/>
      <c r="F1" s="138"/>
      <c r="O1" s="140"/>
      <c r="X1" s="141"/>
      <c r="Y1" s="141"/>
      <c r="Z1" s="141"/>
      <c r="AA1" s="141"/>
      <c r="AB1" s="141"/>
      <c r="AC1" s="141"/>
      <c r="AD1" s="141"/>
      <c r="AE1" s="141"/>
    </row>
    <row r="2" spans="1:31" s="57" customFormat="1" x14ac:dyDescent="0.2">
      <c r="A2" s="60"/>
      <c r="B2" s="60"/>
      <c r="C2" s="142"/>
      <c r="U2" s="62"/>
      <c r="V2" s="62"/>
      <c r="W2" s="58"/>
      <c r="X2" s="58"/>
      <c r="Y2" s="58"/>
      <c r="Z2" s="58"/>
      <c r="AA2" s="58"/>
    </row>
    <row r="3" spans="1:31" s="57" customFormat="1" x14ac:dyDescent="0.2">
      <c r="A3" s="71"/>
      <c r="B3" s="71"/>
      <c r="C3" s="143" t="s">
        <v>6</v>
      </c>
      <c r="D3" s="70"/>
      <c r="E3" s="157" t="s">
        <v>356</v>
      </c>
      <c r="F3" s="70"/>
      <c r="U3" s="58"/>
      <c r="V3" s="58"/>
      <c r="W3" s="58"/>
      <c r="X3" s="58"/>
      <c r="Y3" s="58"/>
      <c r="Z3" s="58"/>
      <c r="AA3" s="58"/>
    </row>
    <row r="4" spans="1:31" s="57" customFormat="1" x14ac:dyDescent="0.2">
      <c r="A4" s="71"/>
      <c r="B4" s="71"/>
      <c r="C4" s="144" t="s">
        <v>309</v>
      </c>
      <c r="D4" s="70"/>
      <c r="E4" s="158" t="s">
        <v>357</v>
      </c>
      <c r="F4" s="70"/>
      <c r="H4" s="57" t="s">
        <v>317</v>
      </c>
      <c r="U4" s="62"/>
      <c r="V4" s="62"/>
      <c r="W4" s="58"/>
      <c r="X4" s="58"/>
      <c r="Y4" s="58"/>
      <c r="Z4" s="58"/>
      <c r="AA4" s="58"/>
    </row>
    <row r="5" spans="1:31" s="57" customFormat="1" x14ac:dyDescent="0.2">
      <c r="A5" s="71"/>
      <c r="B5" s="71"/>
      <c r="C5" s="144" t="s">
        <v>310</v>
      </c>
      <c r="D5" s="70"/>
      <c r="E5" s="159">
        <v>43493</v>
      </c>
      <c r="F5" s="70"/>
      <c r="H5" s="57" t="s">
        <v>5</v>
      </c>
      <c r="U5" s="62"/>
      <c r="V5" s="62"/>
      <c r="W5" s="58"/>
      <c r="X5" s="58"/>
      <c r="Y5" s="58"/>
      <c r="Z5" s="58"/>
      <c r="AA5" s="58"/>
    </row>
    <row r="6" spans="1:31" s="57" customFormat="1" x14ac:dyDescent="0.2">
      <c r="A6" s="71"/>
      <c r="B6" s="71"/>
      <c r="C6" s="144" t="s">
        <v>313</v>
      </c>
      <c r="D6" s="70"/>
      <c r="E6" s="158" t="s">
        <v>358</v>
      </c>
      <c r="F6" s="70"/>
      <c r="H6" s="57" t="s">
        <v>318</v>
      </c>
      <c r="U6" s="62"/>
      <c r="V6" s="62"/>
      <c r="W6" s="58"/>
      <c r="X6" s="58"/>
      <c r="Y6" s="58"/>
      <c r="Z6" s="58"/>
      <c r="AA6" s="58"/>
    </row>
    <row r="7" spans="1:31" s="57" customFormat="1" x14ac:dyDescent="0.2">
      <c r="A7" s="71"/>
      <c r="B7" s="71"/>
      <c r="C7" s="144" t="s">
        <v>290</v>
      </c>
      <c r="D7" s="70"/>
      <c r="E7" s="159">
        <v>43508</v>
      </c>
      <c r="F7" s="70"/>
      <c r="U7" s="62"/>
      <c r="V7" s="62"/>
      <c r="W7" s="58"/>
      <c r="X7" s="58"/>
      <c r="Y7" s="58"/>
      <c r="Z7" s="58"/>
      <c r="AA7" s="58"/>
    </row>
    <row r="8" spans="1:31" s="57" customFormat="1" x14ac:dyDescent="0.2">
      <c r="A8" s="69"/>
      <c r="B8" s="69"/>
      <c r="C8" s="145"/>
      <c r="D8" s="70"/>
      <c r="E8" s="70"/>
      <c r="F8" s="70"/>
      <c r="U8" s="62"/>
      <c r="V8" s="62"/>
      <c r="W8" s="58"/>
      <c r="X8" s="58"/>
      <c r="Y8" s="58"/>
      <c r="Z8" s="58"/>
      <c r="AA8" s="58"/>
    </row>
    <row r="9" spans="1:31" s="57" customFormat="1" x14ac:dyDescent="0.2">
      <c r="A9" s="60"/>
      <c r="B9" s="60"/>
      <c r="C9" s="146"/>
      <c r="U9" s="62"/>
      <c r="V9" s="62"/>
      <c r="W9" s="58"/>
      <c r="X9" s="58"/>
      <c r="Y9" s="58"/>
      <c r="Z9" s="58"/>
      <c r="AA9" s="58"/>
    </row>
    <row r="10" spans="1:31" s="57" customFormat="1" x14ac:dyDescent="0.25">
      <c r="A10" s="64" t="s">
        <v>308</v>
      </c>
      <c r="B10" s="56"/>
      <c r="C10" s="147" t="s">
        <v>7</v>
      </c>
      <c r="D10" s="64" t="s">
        <v>8</v>
      </c>
      <c r="E10" s="64" t="s">
        <v>314</v>
      </c>
      <c r="F10" s="64" t="s">
        <v>315</v>
      </c>
      <c r="X10" s="58"/>
      <c r="Y10" s="58"/>
      <c r="Z10" s="58"/>
      <c r="AA10" s="58"/>
      <c r="AB10" s="58"/>
      <c r="AC10" s="58"/>
      <c r="AD10" s="58"/>
      <c r="AE10" s="58"/>
    </row>
    <row r="11" spans="1:31" s="57" customFormat="1" x14ac:dyDescent="0.2">
      <c r="A11" s="60"/>
      <c r="B11" s="60"/>
      <c r="C11" s="148"/>
      <c r="M11" s="60"/>
      <c r="X11" s="58"/>
      <c r="Y11" s="58"/>
      <c r="Z11" s="58"/>
      <c r="AA11" s="58"/>
      <c r="AB11" s="58"/>
      <c r="AC11" s="58"/>
      <c r="AD11" s="58"/>
      <c r="AE11" s="58"/>
    </row>
    <row r="12" spans="1:31" s="57" customFormat="1" x14ac:dyDescent="0.2">
      <c r="A12" s="65"/>
      <c r="B12" s="65">
        <v>1</v>
      </c>
      <c r="C12" s="149" t="s">
        <v>9</v>
      </c>
      <c r="D12" s="66"/>
      <c r="E12" s="66"/>
      <c r="F12" s="66"/>
      <c r="G12" s="59"/>
      <c r="H12" s="59"/>
      <c r="I12" s="59"/>
      <c r="J12" s="59"/>
      <c r="K12" s="59"/>
      <c r="L12" s="59"/>
      <c r="M12" s="61"/>
      <c r="N12" s="59"/>
      <c r="O12" s="59"/>
      <c r="P12" s="59"/>
      <c r="Q12" s="59"/>
      <c r="R12" s="59"/>
      <c r="S12" s="59"/>
      <c r="T12" s="59"/>
      <c r="U12" s="59"/>
      <c r="V12" s="59"/>
      <c r="W12" s="59"/>
      <c r="X12" s="63"/>
      <c r="Y12" s="63"/>
      <c r="Z12" s="58"/>
      <c r="AA12" s="58"/>
      <c r="AB12" s="58"/>
      <c r="AC12" s="58"/>
      <c r="AD12" s="58"/>
      <c r="AE12" s="58"/>
    </row>
    <row r="13" spans="1:31" s="113" customFormat="1" x14ac:dyDescent="0.25">
      <c r="C13" s="132"/>
    </row>
    <row r="14" spans="1:31" ht="94.5" x14ac:dyDescent="0.2">
      <c r="A14" s="114" t="str">
        <f>IF('Por-tema'!I9="X","E",IF('Por-tema'!J9="X","T","P"))</f>
        <v>P</v>
      </c>
      <c r="B14" s="114" t="s">
        <v>10</v>
      </c>
      <c r="C14" s="150" t="s">
        <v>321</v>
      </c>
      <c r="D14" s="116" t="s">
        <v>317</v>
      </c>
      <c r="E14" s="123" t="str">
        <f t="shared" ref="E14:E28" si="0">+IF(D14= "SI",AA14,"")</f>
        <v>Declaración de misión, visión y valores oficializada, más programa e informe de avance de su implementación. Los tres documentos deben ser oficiales; a los efectos, debe constar la aprobación de la declaración y el programa de divulgación por la autoridad institucional pertinente.</v>
      </c>
      <c r="F14" s="115"/>
      <c r="G14" s="117"/>
      <c r="H14" s="117"/>
      <c r="I14" s="117"/>
      <c r="J14" s="117"/>
      <c r="K14" s="117"/>
      <c r="L14" s="117"/>
      <c r="M14" s="117"/>
      <c r="N14" s="117"/>
      <c r="O14" s="118"/>
      <c r="P14" s="117"/>
      <c r="Q14" s="117"/>
      <c r="R14" s="117"/>
      <c r="S14" s="117"/>
      <c r="T14" s="117"/>
      <c r="U14" s="117"/>
      <c r="V14" s="117"/>
      <c r="W14" s="117"/>
      <c r="X14" s="117"/>
      <c r="Y14" s="117"/>
      <c r="Z14" s="119"/>
      <c r="AA14" s="117" t="s">
        <v>11</v>
      </c>
    </row>
    <row r="15" spans="1:31" ht="31.5" x14ac:dyDescent="0.2">
      <c r="A15" s="122" t="str">
        <f>IF('Por-tema'!I10="X","E",IF('Por-tema'!J10="X","T","P"))</f>
        <v>T</v>
      </c>
      <c r="B15" s="122" t="s">
        <v>12</v>
      </c>
      <c r="C15" s="151" t="s">
        <v>13</v>
      </c>
      <c r="D15" s="116" t="s">
        <v>317</v>
      </c>
      <c r="E15" s="123" t="str">
        <f t="shared" si="0"/>
        <v>Documentación de la metodología debidamente oficializada; debe constar la aprobación por la autoridad institucional pertinente.</v>
      </c>
      <c r="F15" s="123"/>
      <c r="G15" s="117"/>
      <c r="H15" s="117"/>
      <c r="I15" s="117"/>
      <c r="J15" s="117"/>
      <c r="K15" s="117"/>
      <c r="L15" s="117"/>
      <c r="M15" s="117"/>
      <c r="N15" s="117"/>
      <c r="O15" s="118"/>
      <c r="P15" s="117"/>
      <c r="Q15" s="117"/>
      <c r="R15" s="117"/>
      <c r="S15" s="117"/>
      <c r="T15" s="117"/>
      <c r="U15" s="117"/>
      <c r="V15" s="117"/>
      <c r="W15" s="117"/>
      <c r="X15" s="117"/>
      <c r="Y15" s="117"/>
      <c r="Z15" s="119"/>
      <c r="AA15" s="117" t="s">
        <v>14</v>
      </c>
    </row>
    <row r="16" spans="1:31" ht="110.25" x14ac:dyDescent="0.2">
      <c r="A16" s="122" t="str">
        <f>IF('Por-tema'!I11="X","E",IF('Por-tema'!J11="X","T","P"))</f>
        <v>T</v>
      </c>
      <c r="B16" s="122" t="s">
        <v>15</v>
      </c>
      <c r="C16" s="151" t="s">
        <v>322</v>
      </c>
      <c r="D16" s="116" t="s">
        <v>317</v>
      </c>
      <c r="E16" s="123" t="str">
        <f t="shared" si="0"/>
        <v>Documento(s) donde consten los mecanismos y se compruebe su aplicación.</v>
      </c>
      <c r="F16" s="123"/>
      <c r="G16" s="117"/>
      <c r="H16" s="117"/>
      <c r="I16" s="117"/>
      <c r="J16" s="117"/>
      <c r="K16" s="117"/>
      <c r="L16" s="117"/>
      <c r="M16" s="117"/>
      <c r="N16" s="117"/>
      <c r="O16" s="118"/>
      <c r="P16" s="117"/>
      <c r="Q16" s="117"/>
      <c r="R16" s="117"/>
      <c r="S16" s="117"/>
      <c r="T16" s="117"/>
      <c r="U16" s="117"/>
      <c r="V16" s="117"/>
      <c r="W16" s="117"/>
      <c r="X16" s="117"/>
      <c r="Y16" s="117"/>
      <c r="Z16" s="119"/>
      <c r="AA16" s="117" t="s">
        <v>16</v>
      </c>
    </row>
    <row r="17" spans="1:33" ht="63" x14ac:dyDescent="0.2">
      <c r="A17" s="122" t="str">
        <f>IF('Por-tema'!I12="X","E",IF('Por-tema'!J12="X","T","P"))</f>
        <v>E</v>
      </c>
      <c r="B17" s="122" t="s">
        <v>17</v>
      </c>
      <c r="C17" s="151" t="s">
        <v>323</v>
      </c>
      <c r="D17" s="116" t="s">
        <v>5</v>
      </c>
      <c r="E17" s="123" t="str">
        <f t="shared" si="0"/>
        <v/>
      </c>
      <c r="F17" s="123"/>
      <c r="G17" s="117"/>
      <c r="H17" s="117"/>
      <c r="I17" s="117"/>
      <c r="J17" s="117"/>
      <c r="K17" s="117"/>
      <c r="L17" s="117"/>
      <c r="M17" s="117"/>
      <c r="N17" s="117"/>
      <c r="O17" s="118"/>
      <c r="P17" s="117"/>
      <c r="Q17" s="117"/>
      <c r="R17" s="117"/>
      <c r="S17" s="117"/>
      <c r="T17" s="117"/>
      <c r="U17" s="117"/>
      <c r="V17" s="117"/>
      <c r="W17" s="117"/>
      <c r="X17" s="117"/>
      <c r="Y17" s="117"/>
      <c r="Z17" s="119"/>
      <c r="AA17" s="117" t="s">
        <v>18</v>
      </c>
    </row>
    <row r="18" spans="1:33" ht="94.5" x14ac:dyDescent="0.2">
      <c r="A18" s="122" t="str">
        <f>IF('Por-tema'!I13="X","E",IF('Por-tema'!J13="X","T","P"))</f>
        <v>E</v>
      </c>
      <c r="B18" s="122" t="s">
        <v>19</v>
      </c>
      <c r="C18" s="151" t="s">
        <v>324</v>
      </c>
      <c r="D18" s="116" t="s">
        <v>5</v>
      </c>
      <c r="E18" s="123" t="str">
        <f t="shared" si="0"/>
        <v/>
      </c>
      <c r="F18" s="123"/>
      <c r="G18" s="117"/>
      <c r="H18" s="117"/>
      <c r="I18" s="117"/>
      <c r="J18" s="117"/>
      <c r="K18" s="117"/>
      <c r="L18" s="117"/>
      <c r="M18" s="117"/>
      <c r="N18" s="117"/>
      <c r="O18" s="118"/>
      <c r="P18" s="117"/>
      <c r="Q18" s="117"/>
      <c r="R18" s="117"/>
      <c r="S18" s="117"/>
      <c r="T18" s="117"/>
      <c r="U18" s="117"/>
      <c r="V18" s="117"/>
      <c r="W18" s="117"/>
      <c r="X18" s="117"/>
      <c r="Y18" s="117"/>
      <c r="Z18" s="119"/>
      <c r="AA18" s="117" t="s">
        <v>20</v>
      </c>
    </row>
    <row r="19" spans="1:33" ht="94.5" x14ac:dyDescent="0.2">
      <c r="A19" s="122" t="str">
        <f>IF('Por-tema'!I14="X","E",IF('Por-tema'!J14="X","T","P"))</f>
        <v>E</v>
      </c>
      <c r="B19" s="122" t="s">
        <v>21</v>
      </c>
      <c r="C19" s="151" t="s">
        <v>325</v>
      </c>
      <c r="D19" s="116" t="s">
        <v>317</v>
      </c>
      <c r="E19" s="123" t="str">
        <f t="shared" si="0"/>
        <v>Indicadores en el plan anual institucional.</v>
      </c>
      <c r="F19" s="123"/>
      <c r="G19" s="117"/>
      <c r="H19" s="117"/>
      <c r="I19" s="117"/>
      <c r="J19" s="117"/>
      <c r="K19" s="117"/>
      <c r="L19" s="117"/>
      <c r="M19" s="117"/>
      <c r="N19" s="117"/>
      <c r="O19" s="118"/>
      <c r="P19" s="117"/>
      <c r="Q19" s="117"/>
      <c r="R19" s="117"/>
      <c r="S19" s="117"/>
      <c r="T19" s="117"/>
      <c r="U19" s="117"/>
      <c r="V19" s="117"/>
      <c r="W19" s="117"/>
      <c r="X19" s="117"/>
      <c r="Y19" s="117"/>
      <c r="Z19" s="119"/>
      <c r="AA19" s="117" t="s">
        <v>22</v>
      </c>
    </row>
    <row r="20" spans="1:33" ht="31.5" x14ac:dyDescent="0.2">
      <c r="A20" s="122" t="str">
        <f>IF('Por-tema'!I15="X","E",IF('Por-tema'!J15="X","T","P"))</f>
        <v>T</v>
      </c>
      <c r="B20" s="122" t="s">
        <v>23</v>
      </c>
      <c r="C20" s="151" t="s">
        <v>24</v>
      </c>
      <c r="D20" s="116" t="s">
        <v>317</v>
      </c>
      <c r="E20" s="123" t="str">
        <f t="shared" si="0"/>
        <v>Documento donde se establece la metodología, oficializada por la autoridad institucional pertinente.</v>
      </c>
      <c r="F20" s="123"/>
      <c r="G20" s="117"/>
      <c r="H20" s="117"/>
      <c r="I20" s="117"/>
      <c r="J20" s="117"/>
      <c r="K20" s="117"/>
      <c r="L20" s="117"/>
      <c r="M20" s="117"/>
      <c r="N20" s="117"/>
      <c r="O20" s="118"/>
      <c r="P20" s="117"/>
      <c r="Q20" s="117"/>
      <c r="R20" s="117"/>
      <c r="S20" s="117"/>
      <c r="T20" s="117"/>
      <c r="U20" s="117"/>
      <c r="V20" s="117"/>
      <c r="W20" s="117"/>
      <c r="X20" s="117"/>
      <c r="Y20" s="117"/>
      <c r="Z20" s="119"/>
      <c r="AA20" s="117" t="s">
        <v>25</v>
      </c>
    </row>
    <row r="21" spans="1:33" ht="31.5" x14ac:dyDescent="0.2">
      <c r="A21" s="122" t="str">
        <f>IF('Por-tema'!I16="X","E",IF('Por-tema'!J16="X","T","P"))</f>
        <v>E</v>
      </c>
      <c r="B21" s="122" t="s">
        <v>26</v>
      </c>
      <c r="C21" s="151" t="s">
        <v>27</v>
      </c>
      <c r="D21" s="116" t="s">
        <v>317</v>
      </c>
      <c r="E21" s="123" t="str">
        <f t="shared" si="0"/>
        <v>Documentación de las acciones vinculadas con el PND.</v>
      </c>
      <c r="F21" s="123"/>
      <c r="G21" s="117"/>
      <c r="H21" s="117"/>
      <c r="I21" s="117"/>
      <c r="J21" s="117"/>
      <c r="K21" s="117"/>
      <c r="L21" s="117"/>
      <c r="M21" s="117"/>
      <c r="N21" s="117"/>
      <c r="O21" s="118"/>
      <c r="P21" s="117"/>
      <c r="Q21" s="117"/>
      <c r="R21" s="117"/>
      <c r="S21" s="117"/>
      <c r="T21" s="117"/>
      <c r="U21" s="117"/>
      <c r="V21" s="117"/>
      <c r="W21" s="117"/>
      <c r="X21" s="117"/>
      <c r="Y21" s="117"/>
      <c r="Z21" s="119"/>
      <c r="AA21" s="117" t="s">
        <v>28</v>
      </c>
    </row>
    <row r="22" spans="1:33" ht="141.75" x14ac:dyDescent="0.2">
      <c r="A22" s="122" t="str">
        <f>IF('Por-tema'!I17="X","E",IF('Por-tema'!J17="X","T","P"))</f>
        <v>P</v>
      </c>
      <c r="B22" s="122" t="s">
        <v>29</v>
      </c>
      <c r="C22" s="151" t="s">
        <v>326</v>
      </c>
      <c r="D22" s="116" t="s">
        <v>5</v>
      </c>
      <c r="E22" s="123" t="str">
        <f t="shared" si="0"/>
        <v/>
      </c>
      <c r="F22" s="123"/>
      <c r="G22" s="117"/>
      <c r="H22" s="117"/>
      <c r="I22" s="117"/>
      <c r="J22" s="117"/>
      <c r="K22" s="117"/>
      <c r="L22" s="117"/>
      <c r="M22" s="117"/>
      <c r="N22" s="117"/>
      <c r="O22" s="118"/>
      <c r="P22" s="117"/>
      <c r="Q22" s="117"/>
      <c r="R22" s="117"/>
      <c r="S22" s="117"/>
      <c r="T22" s="117"/>
      <c r="U22" s="117"/>
      <c r="V22" s="117"/>
      <c r="W22" s="117"/>
      <c r="X22" s="117"/>
      <c r="Y22" s="117"/>
      <c r="Z22" s="119"/>
      <c r="AA22" s="117" t="s">
        <v>30</v>
      </c>
    </row>
    <row r="23" spans="1:33" ht="31.5" x14ac:dyDescent="0.2">
      <c r="A23" s="122" t="str">
        <f>IF('Por-tema'!I18="X","E",IF('Por-tema'!J18="X","T","P"))</f>
        <v>P</v>
      </c>
      <c r="B23" s="122" t="s">
        <v>31</v>
      </c>
      <c r="C23" s="151" t="s">
        <v>32</v>
      </c>
      <c r="D23" s="116" t="s">
        <v>5</v>
      </c>
      <c r="E23" s="123" t="str">
        <f t="shared" si="0"/>
        <v/>
      </c>
      <c r="F23" s="123"/>
      <c r="G23" s="117"/>
      <c r="H23" s="117"/>
      <c r="I23" s="117"/>
      <c r="J23" s="117"/>
      <c r="K23" s="117"/>
      <c r="L23" s="117"/>
      <c r="M23" s="117"/>
      <c r="N23" s="117"/>
      <c r="O23" s="118"/>
      <c r="P23" s="117"/>
      <c r="Q23" s="117"/>
      <c r="R23" s="117"/>
      <c r="S23" s="117"/>
      <c r="T23" s="117"/>
      <c r="U23" s="117"/>
      <c r="V23" s="117"/>
      <c r="W23" s="117"/>
      <c r="X23" s="117"/>
      <c r="Y23" s="117"/>
      <c r="Z23" s="119"/>
      <c r="AA23" s="117" t="s">
        <v>33</v>
      </c>
    </row>
    <row r="24" spans="1:33" ht="47.25" x14ac:dyDescent="0.2">
      <c r="A24" s="122" t="str">
        <f>IF('Por-tema'!I19="X","E",IF('Por-tema'!J19="X","T","P"))</f>
        <v>T</v>
      </c>
      <c r="B24" s="122" t="s">
        <v>34</v>
      </c>
      <c r="C24" s="151" t="s">
        <v>35</v>
      </c>
      <c r="D24" s="116" t="s">
        <v>317</v>
      </c>
      <c r="E24" s="123" t="str">
        <f t="shared" si="0"/>
        <v>Reportes sobre seguimiento de  indicadores del plan institucional, incorporados en la evaluación de la gestión institucional.</v>
      </c>
      <c r="F24" s="123"/>
      <c r="G24" s="117"/>
      <c r="H24" s="117"/>
      <c r="I24" s="117"/>
      <c r="J24" s="117"/>
      <c r="K24" s="117"/>
      <c r="L24" s="117"/>
      <c r="M24" s="117"/>
      <c r="N24" s="117"/>
      <c r="O24" s="118"/>
      <c r="P24" s="117"/>
      <c r="Q24" s="117"/>
      <c r="R24" s="117"/>
      <c r="S24" s="117"/>
      <c r="T24" s="117"/>
      <c r="U24" s="117"/>
      <c r="V24" s="117"/>
      <c r="W24" s="117"/>
      <c r="X24" s="117"/>
      <c r="Y24" s="117"/>
      <c r="Z24" s="119"/>
      <c r="AA24" s="117" t="s">
        <v>36</v>
      </c>
    </row>
    <row r="25" spans="1:33" ht="63" x14ac:dyDescent="0.2">
      <c r="A25" s="122" t="str">
        <f>IF('Por-tema'!I20="X","E",IF('Por-tema'!J20="X","T","P"))</f>
        <v>E</v>
      </c>
      <c r="B25" s="122" t="s">
        <v>37</v>
      </c>
      <c r="C25" s="151" t="s">
        <v>38</v>
      </c>
      <c r="D25" s="116" t="s">
        <v>317</v>
      </c>
      <c r="E25" s="123" t="str">
        <f t="shared" si="0"/>
        <v>Documento probatorio de que el jerarca conoció y aprobó la evaluación de la gestión institucional a más tardar en la fechas indicada. Normalmente, este documento se incorpora al inicio de la evaluación.</v>
      </c>
      <c r="F25" s="123"/>
      <c r="G25" s="117"/>
      <c r="H25" s="117"/>
      <c r="I25" s="117"/>
      <c r="J25" s="117"/>
      <c r="K25" s="117"/>
      <c r="L25" s="117"/>
      <c r="M25" s="117"/>
      <c r="N25" s="117"/>
      <c r="O25" s="118"/>
      <c r="P25" s="117"/>
      <c r="Q25" s="117"/>
      <c r="R25" s="117"/>
      <c r="S25" s="117"/>
      <c r="T25" s="117"/>
      <c r="U25" s="117"/>
      <c r="V25" s="117"/>
      <c r="W25" s="117"/>
      <c r="X25" s="117"/>
      <c r="Y25" s="117"/>
      <c r="Z25" s="119"/>
      <c r="AA25" s="117" t="s">
        <v>39</v>
      </c>
    </row>
    <row r="26" spans="1:33" ht="31.5" x14ac:dyDescent="0.2">
      <c r="A26" s="122" t="str">
        <f>IF('Por-tema'!I21="X","E",IF('Por-tema'!J21="X","T","P"))</f>
        <v>E</v>
      </c>
      <c r="B26" s="122" t="s">
        <v>40</v>
      </c>
      <c r="C26" s="151" t="s">
        <v>41</v>
      </c>
      <c r="D26" s="116" t="s">
        <v>317</v>
      </c>
      <c r="E26" s="123" t="str">
        <f t="shared" si="0"/>
        <v>Plan de mejora elaborado a partir de la evaluación anual de la gestión, oficializado por la autoridad institucional competente.</v>
      </c>
      <c r="F26" s="123"/>
      <c r="G26" s="117"/>
      <c r="H26" s="117"/>
      <c r="I26" s="117"/>
      <c r="J26" s="117"/>
      <c r="K26" s="117"/>
      <c r="L26" s="117"/>
      <c r="M26" s="117"/>
      <c r="N26" s="117"/>
      <c r="O26" s="118"/>
      <c r="P26" s="117"/>
      <c r="Q26" s="117"/>
      <c r="R26" s="117"/>
      <c r="S26" s="117"/>
      <c r="T26" s="117"/>
      <c r="U26" s="117"/>
      <c r="V26" s="117"/>
      <c r="W26" s="117"/>
      <c r="X26" s="117"/>
      <c r="Y26" s="117"/>
      <c r="Z26" s="119"/>
      <c r="AA26" s="117" t="s">
        <v>42</v>
      </c>
    </row>
    <row r="27" spans="1:33" ht="78.75" x14ac:dyDescent="0.2">
      <c r="A27" s="122" t="str">
        <f>IF('Por-tema'!I22="X","E",IF('Por-tema'!J22="X","T","P"))</f>
        <v>T</v>
      </c>
      <c r="B27" s="122" t="s">
        <v>43</v>
      </c>
      <c r="C27" s="151" t="s">
        <v>327</v>
      </c>
      <c r="D27" s="116" t="s">
        <v>317</v>
      </c>
      <c r="E27" s="123" t="str">
        <f t="shared" si="0"/>
        <v>Imagen de la sección respectiva de la página de Internet de la Institución</v>
      </c>
      <c r="F27" s="123"/>
      <c r="G27" s="117"/>
      <c r="H27" s="117"/>
      <c r="I27" s="117"/>
      <c r="J27" s="117"/>
      <c r="K27" s="117"/>
      <c r="L27" s="117"/>
      <c r="M27" s="117"/>
      <c r="N27" s="117"/>
      <c r="O27" s="118"/>
      <c r="P27" s="117"/>
      <c r="Q27" s="117"/>
      <c r="R27" s="117"/>
      <c r="S27" s="117"/>
      <c r="T27" s="117"/>
      <c r="U27" s="117"/>
      <c r="V27" s="117"/>
      <c r="W27" s="117"/>
      <c r="X27" s="117"/>
      <c r="Y27" s="117"/>
      <c r="Z27" s="119"/>
      <c r="AA27" s="117" t="s">
        <v>44</v>
      </c>
    </row>
    <row r="28" spans="1:33" ht="31.5" x14ac:dyDescent="0.2">
      <c r="A28" s="122" t="str">
        <f>IF('Por-tema'!I23="X","E",IF('Por-tema'!J23="X","T","P"))</f>
        <v>T</v>
      </c>
      <c r="B28" s="122" t="s">
        <v>45</v>
      </c>
      <c r="C28" s="151" t="s">
        <v>46</v>
      </c>
      <c r="D28" s="116" t="s">
        <v>317</v>
      </c>
      <c r="E28" s="123" t="str">
        <f t="shared" si="0"/>
        <v>Reportes emitidos que evidencien la integración de los procesos</v>
      </c>
      <c r="F28" s="123"/>
      <c r="G28" s="117"/>
      <c r="H28" s="117"/>
      <c r="I28" s="117"/>
      <c r="J28" s="117"/>
      <c r="K28" s="117"/>
      <c r="L28" s="117"/>
      <c r="M28" s="117"/>
      <c r="N28" s="117"/>
      <c r="O28" s="118"/>
      <c r="P28" s="117"/>
      <c r="Q28" s="117"/>
      <c r="R28" s="117"/>
      <c r="S28" s="117"/>
      <c r="T28" s="117"/>
      <c r="U28" s="117"/>
      <c r="V28" s="117"/>
      <c r="W28" s="117"/>
      <c r="X28" s="117"/>
      <c r="Y28" s="117"/>
      <c r="Z28" s="119"/>
      <c r="AA28" s="117" t="s">
        <v>47</v>
      </c>
    </row>
    <row r="29" spans="1:33" ht="78.75" x14ac:dyDescent="0.2">
      <c r="A29" s="122" t="str">
        <f>IF('Por-tema'!I24="X","E",IF('Por-tema'!J24="X","T","P"))</f>
        <v>E</v>
      </c>
      <c r="B29" s="122" t="s">
        <v>48</v>
      </c>
      <c r="C29" s="151" t="s">
        <v>328</v>
      </c>
      <c r="D29" s="116" t="s">
        <v>5</v>
      </c>
      <c r="E29" s="123" t="str">
        <f>+IF(D29= "SI",AA29,"")</f>
        <v/>
      </c>
      <c r="F29" s="123"/>
      <c r="G29" s="117"/>
      <c r="H29" s="117"/>
      <c r="I29" s="117"/>
      <c r="J29" s="117"/>
      <c r="K29" s="117"/>
      <c r="L29" s="117"/>
      <c r="M29" s="117"/>
      <c r="N29" s="117"/>
      <c r="O29" s="118"/>
      <c r="P29" s="117"/>
      <c r="Q29" s="117"/>
      <c r="R29" s="117"/>
      <c r="S29" s="117"/>
      <c r="T29" s="117"/>
      <c r="U29" s="117"/>
      <c r="V29" s="117"/>
      <c r="W29" s="117"/>
      <c r="X29" s="117"/>
      <c r="Y29" s="117"/>
      <c r="Z29" s="119"/>
      <c r="AA29" s="117" t="s">
        <v>49</v>
      </c>
    </row>
    <row r="30" spans="1:33" x14ac:dyDescent="0.2">
      <c r="A30" s="122"/>
      <c r="B30" s="122"/>
      <c r="C30" s="151"/>
      <c r="D30" s="125"/>
      <c r="E30" s="123"/>
      <c r="F30" s="123"/>
      <c r="G30" s="117"/>
      <c r="H30" s="117"/>
      <c r="I30" s="117"/>
      <c r="J30" s="117"/>
      <c r="K30" s="117"/>
      <c r="L30" s="117"/>
      <c r="M30" s="117"/>
      <c r="N30" s="117"/>
      <c r="O30" s="118"/>
      <c r="P30" s="117"/>
      <c r="Q30" s="117"/>
      <c r="R30" s="117"/>
      <c r="S30" s="117"/>
      <c r="T30" s="117"/>
      <c r="U30" s="117"/>
      <c r="V30" s="117"/>
      <c r="W30" s="117"/>
      <c r="X30" s="117"/>
      <c r="Y30" s="119"/>
      <c r="Z30" s="119"/>
    </row>
    <row r="31" spans="1:33" x14ac:dyDescent="0.2">
      <c r="A31" s="99"/>
      <c r="B31" s="99">
        <v>2</v>
      </c>
      <c r="C31" s="152" t="s">
        <v>283</v>
      </c>
      <c r="D31" s="100"/>
      <c r="E31" s="100"/>
      <c r="F31" s="100"/>
      <c r="G31" s="126"/>
      <c r="H31" s="126"/>
      <c r="I31" s="117"/>
      <c r="J31" s="117"/>
      <c r="K31" s="117"/>
      <c r="L31" s="117"/>
      <c r="M31" s="117"/>
      <c r="N31" s="117"/>
      <c r="O31" s="118"/>
      <c r="P31" s="117"/>
      <c r="Q31" s="117"/>
      <c r="R31" s="117"/>
      <c r="S31" s="117"/>
      <c r="T31" s="117"/>
      <c r="U31" s="117"/>
      <c r="V31" s="117"/>
      <c r="W31" s="117"/>
      <c r="X31" s="117"/>
      <c r="Y31" s="117"/>
      <c r="Z31" s="119"/>
      <c r="AA31" s="127"/>
    </row>
    <row r="32" spans="1:33" ht="47.25" x14ac:dyDescent="0.2">
      <c r="A32" s="122" t="str">
        <f>IF('Por-tema'!I27="X","E",IF('Por-tema'!J27="X","T","P"))</f>
        <v>P</v>
      </c>
      <c r="B32" s="122" t="s">
        <v>50</v>
      </c>
      <c r="C32" s="151" t="s">
        <v>51</v>
      </c>
      <c r="D32" s="125" t="s">
        <v>317</v>
      </c>
      <c r="E32" s="123" t="str">
        <f t="shared" ref="E32:E50" si="1">+IF(D32= "SI",AA32,"")</f>
        <v>Código de ética o similar debidamente oficializado mediante el acto de emisión o adopción por el jerarca institucional.</v>
      </c>
      <c r="F32" s="123"/>
      <c r="G32" s="117"/>
      <c r="H32" s="117"/>
      <c r="I32" s="117"/>
      <c r="J32" s="117"/>
      <c r="K32" s="117"/>
      <c r="L32" s="117"/>
      <c r="M32" s="117"/>
      <c r="N32" s="117"/>
      <c r="O32" s="117"/>
      <c r="P32" s="117"/>
      <c r="Q32" s="117"/>
      <c r="R32" s="117"/>
      <c r="S32" s="117"/>
      <c r="T32" s="117"/>
      <c r="U32" s="117"/>
      <c r="V32" s="117"/>
      <c r="W32" s="117"/>
      <c r="X32" s="117"/>
      <c r="Y32" s="117"/>
      <c r="Z32" s="119"/>
      <c r="AA32" s="117" t="s">
        <v>52</v>
      </c>
      <c r="AF32" s="121"/>
      <c r="AG32" s="121"/>
    </row>
    <row r="33" spans="1:33" ht="220.5" x14ac:dyDescent="0.2">
      <c r="A33" s="122" t="str">
        <f>IF('Por-tema'!I28="X","E",IF('Por-tema'!J28="X","T","P"))</f>
        <v>P</v>
      </c>
      <c r="B33" s="122" t="s">
        <v>53</v>
      </c>
      <c r="C33" s="151" t="s">
        <v>54</v>
      </c>
      <c r="D33" s="125" t="s">
        <v>317</v>
      </c>
      <c r="E33" s="123" t="str">
        <f t="shared" si="1"/>
        <v>Documentación de los mecanismos, los cuales deben haber sido oficializados por la autoridad institucional competente.</v>
      </c>
      <c r="F33" s="123"/>
      <c r="G33" s="117"/>
      <c r="H33" s="117"/>
      <c r="I33" s="117"/>
      <c r="J33" s="117"/>
      <c r="K33" s="117"/>
      <c r="L33" s="117"/>
      <c r="M33" s="117"/>
      <c r="N33" s="117"/>
      <c r="O33" s="117"/>
      <c r="P33" s="117"/>
      <c r="Q33" s="117"/>
      <c r="R33" s="117"/>
      <c r="S33" s="117"/>
      <c r="T33" s="117"/>
      <c r="U33" s="117"/>
      <c r="V33" s="117"/>
      <c r="W33" s="117"/>
      <c r="X33" s="117"/>
      <c r="Y33" s="117"/>
      <c r="Z33" s="119"/>
      <c r="AA33" s="117" t="s">
        <v>55</v>
      </c>
      <c r="AF33" s="121"/>
      <c r="AG33" s="121"/>
    </row>
    <row r="34" spans="1:33" ht="47.25" x14ac:dyDescent="0.2">
      <c r="A34" s="122" t="str">
        <f>IF('Por-tema'!I29="X","E",IF('Por-tema'!J29="X","T","P"))</f>
        <v>P</v>
      </c>
      <c r="B34" s="122" t="s">
        <v>56</v>
      </c>
      <c r="C34" s="151" t="s">
        <v>57</v>
      </c>
      <c r="D34" s="125" t="s">
        <v>317</v>
      </c>
      <c r="E34" s="123" t="str">
        <f t="shared" si="1"/>
        <v>Informe de la auditoría de la ética efectuada.</v>
      </c>
      <c r="F34" s="123"/>
      <c r="G34" s="117"/>
      <c r="H34" s="117"/>
      <c r="I34" s="117"/>
      <c r="J34" s="117"/>
      <c r="K34" s="117"/>
      <c r="L34" s="117"/>
      <c r="M34" s="117"/>
      <c r="N34" s="117"/>
      <c r="O34" s="117"/>
      <c r="P34" s="117"/>
      <c r="Q34" s="117"/>
      <c r="R34" s="117"/>
      <c r="S34" s="117"/>
      <c r="T34" s="117"/>
      <c r="U34" s="117"/>
      <c r="V34" s="117"/>
      <c r="W34" s="117"/>
      <c r="X34" s="117"/>
      <c r="Y34" s="117"/>
      <c r="Z34" s="119"/>
      <c r="AA34" s="117" t="s">
        <v>58</v>
      </c>
      <c r="AF34" s="121"/>
      <c r="AG34" s="121"/>
    </row>
    <row r="35" spans="1:33" ht="31.5" x14ac:dyDescent="0.2">
      <c r="A35" s="122" t="str">
        <f>IF('Por-tema'!I30="X","E",IF('Por-tema'!J30="X","T","P"))</f>
        <v>E</v>
      </c>
      <c r="B35" s="122" t="s">
        <v>59</v>
      </c>
      <c r="C35" s="151" t="s">
        <v>60</v>
      </c>
      <c r="D35" s="125" t="s">
        <v>317</v>
      </c>
      <c r="E35" s="123" t="str">
        <f t="shared" si="1"/>
        <v>Documentación de los componentes.</v>
      </c>
      <c r="F35" s="123"/>
      <c r="G35" s="117"/>
      <c r="H35" s="117"/>
      <c r="I35" s="117"/>
      <c r="J35" s="117"/>
      <c r="K35" s="117"/>
      <c r="L35" s="117"/>
      <c r="M35" s="117"/>
      <c r="N35" s="117"/>
      <c r="O35" s="117"/>
      <c r="P35" s="117"/>
      <c r="Q35" s="117"/>
      <c r="R35" s="117"/>
      <c r="S35" s="117"/>
      <c r="T35" s="117"/>
      <c r="U35" s="117"/>
      <c r="V35" s="117"/>
      <c r="W35" s="117"/>
      <c r="X35" s="117"/>
      <c r="Y35" s="117"/>
      <c r="Z35" s="119"/>
      <c r="AA35" s="117" t="s">
        <v>61</v>
      </c>
      <c r="AF35" s="121"/>
      <c r="AG35" s="121"/>
    </row>
    <row r="36" spans="1:33" ht="47.25" x14ac:dyDescent="0.2">
      <c r="A36" s="122" t="str">
        <f>IF('Por-tema'!I31="X","E",IF('Por-tema'!J31="X","T","P"))</f>
        <v>E</v>
      </c>
      <c r="B36" s="122" t="s">
        <v>62</v>
      </c>
      <c r="C36" s="151" t="s">
        <v>63</v>
      </c>
      <c r="D36" s="125" t="s">
        <v>5</v>
      </c>
      <c r="E36" s="123" t="str">
        <f t="shared" si="1"/>
        <v/>
      </c>
      <c r="F36" s="123"/>
      <c r="G36" s="117"/>
      <c r="H36" s="117"/>
      <c r="I36" s="117"/>
      <c r="J36" s="117"/>
      <c r="K36" s="117"/>
      <c r="L36" s="117"/>
      <c r="M36" s="117"/>
      <c r="N36" s="117"/>
      <c r="O36" s="117"/>
      <c r="P36" s="117"/>
      <c r="Q36" s="117"/>
      <c r="R36" s="117"/>
      <c r="S36" s="117"/>
      <c r="T36" s="117"/>
      <c r="U36" s="117"/>
      <c r="V36" s="117"/>
      <c r="W36" s="117"/>
      <c r="X36" s="117"/>
      <c r="Y36" s="117"/>
      <c r="Z36" s="119"/>
      <c r="AA36" s="117" t="s">
        <v>64</v>
      </c>
      <c r="AF36" s="121"/>
      <c r="AG36" s="121"/>
    </row>
    <row r="37" spans="1:33" ht="47.25" x14ac:dyDescent="0.2">
      <c r="A37" s="122" t="str">
        <f>IF('Por-tema'!I32="X","E",IF('Por-tema'!J32="X","T","P"))</f>
        <v>E</v>
      </c>
      <c r="B37" s="122" t="s">
        <v>65</v>
      </c>
      <c r="C37" s="151" t="s">
        <v>66</v>
      </c>
      <c r="D37" s="125" t="s">
        <v>5</v>
      </c>
      <c r="E37" s="123" t="str">
        <f t="shared" si="1"/>
        <v/>
      </c>
      <c r="F37" s="123"/>
      <c r="G37" s="117"/>
      <c r="H37" s="117"/>
      <c r="I37" s="117"/>
      <c r="J37" s="117"/>
      <c r="K37" s="117"/>
      <c r="L37" s="117"/>
      <c r="M37" s="117"/>
      <c r="N37" s="117"/>
      <c r="O37" s="117"/>
      <c r="P37" s="117"/>
      <c r="Q37" s="117"/>
      <c r="R37" s="117"/>
      <c r="S37" s="117"/>
      <c r="T37" s="117"/>
      <c r="U37" s="117"/>
      <c r="V37" s="117"/>
      <c r="W37" s="117"/>
      <c r="X37" s="117"/>
      <c r="Y37" s="117"/>
      <c r="Z37" s="119"/>
      <c r="AA37" s="117" t="s">
        <v>67</v>
      </c>
      <c r="AF37" s="121"/>
      <c r="AG37" s="121"/>
    </row>
    <row r="38" spans="1:33" ht="31.5" x14ac:dyDescent="0.2">
      <c r="A38" s="122" t="str">
        <f>IF('Por-tema'!I33="X","E",IF('Por-tema'!J33="X","T","P"))</f>
        <v>P</v>
      </c>
      <c r="B38" s="122" t="s">
        <v>68</v>
      </c>
      <c r="C38" s="151" t="s">
        <v>69</v>
      </c>
      <c r="D38" s="125" t="s">
        <v>317</v>
      </c>
      <c r="E38" s="123" t="str">
        <f t="shared" si="1"/>
        <v>Normativa interna sobre cauciones.</v>
      </c>
      <c r="F38" s="123"/>
      <c r="G38" s="117"/>
      <c r="H38" s="117"/>
      <c r="I38" s="117"/>
      <c r="J38" s="117"/>
      <c r="K38" s="117"/>
      <c r="L38" s="117"/>
      <c r="M38" s="117"/>
      <c r="N38" s="117"/>
      <c r="O38" s="117"/>
      <c r="P38" s="117"/>
      <c r="Q38" s="117"/>
      <c r="R38" s="117"/>
      <c r="S38" s="117"/>
      <c r="T38" s="117"/>
      <c r="U38" s="117"/>
      <c r="V38" s="117"/>
      <c r="W38" s="117"/>
      <c r="X38" s="117"/>
      <c r="Y38" s="117"/>
      <c r="Z38" s="119"/>
      <c r="AA38" s="117" t="s">
        <v>70</v>
      </c>
    </row>
    <row r="39" spans="1:33" ht="63" x14ac:dyDescent="0.2">
      <c r="A39" s="122" t="str">
        <f>IF('Por-tema'!I34="X","E",IF('Por-tema'!J34="X","T","P"))</f>
        <v>T</v>
      </c>
      <c r="B39" s="122" t="s">
        <v>71</v>
      </c>
      <c r="C39" s="151" t="s">
        <v>329</v>
      </c>
      <c r="D39" s="125" t="s">
        <v>318</v>
      </c>
      <c r="E39" s="123" t="str">
        <f t="shared" si="1"/>
        <v/>
      </c>
      <c r="F39" s="123" t="s">
        <v>359</v>
      </c>
      <c r="G39" s="117"/>
      <c r="H39" s="117"/>
      <c r="I39" s="117"/>
      <c r="J39" s="117"/>
      <c r="K39" s="117"/>
      <c r="L39" s="117"/>
      <c r="M39" s="117"/>
      <c r="N39" s="117"/>
      <c r="O39" s="117"/>
      <c r="P39" s="117"/>
      <c r="Q39" s="117"/>
      <c r="R39" s="117"/>
      <c r="S39" s="117"/>
      <c r="T39" s="117"/>
      <c r="U39" s="117"/>
      <c r="V39" s="117"/>
      <c r="W39" s="117"/>
      <c r="X39" s="117"/>
      <c r="Y39" s="117"/>
      <c r="Z39" s="119"/>
      <c r="AA39" s="117" t="s">
        <v>72</v>
      </c>
    </row>
    <row r="40" spans="1:33" ht="94.5" x14ac:dyDescent="0.2">
      <c r="A40" s="122" t="str">
        <f>IF('Por-tema'!I35="X","E",IF('Por-tema'!J35="X","T","P"))</f>
        <v>E</v>
      </c>
      <c r="B40" s="122" t="s">
        <v>73</v>
      </c>
      <c r="C40" s="151" t="s">
        <v>330</v>
      </c>
      <c r="D40" s="125" t="s">
        <v>317</v>
      </c>
      <c r="E40" s="123" t="str">
        <f t="shared" si="1"/>
        <v>Documentación que comprueba la comunicación a la máxima autoridad.</v>
      </c>
      <c r="F40" s="123"/>
      <c r="G40" s="117"/>
      <c r="H40" s="117"/>
      <c r="I40" s="117"/>
      <c r="J40" s="117"/>
      <c r="K40" s="117"/>
      <c r="L40" s="117"/>
      <c r="M40" s="117"/>
      <c r="N40" s="117"/>
      <c r="O40" s="117"/>
      <c r="P40" s="117"/>
      <c r="Q40" s="117"/>
      <c r="R40" s="117"/>
      <c r="S40" s="117"/>
      <c r="T40" s="117"/>
      <c r="U40" s="117"/>
      <c r="V40" s="117"/>
      <c r="W40" s="117"/>
      <c r="X40" s="117"/>
      <c r="Y40" s="117"/>
      <c r="Z40" s="119"/>
      <c r="AA40" s="117" t="s">
        <v>74</v>
      </c>
      <c r="AF40" s="121"/>
      <c r="AG40" s="121"/>
    </row>
    <row r="41" spans="1:33" ht="31.5" x14ac:dyDescent="0.2">
      <c r="A41" s="122" t="str">
        <f>IF('Por-tema'!I36="X","E",IF('Por-tema'!J36="X","T","P"))</f>
        <v>T</v>
      </c>
      <c r="B41" s="122" t="s">
        <v>75</v>
      </c>
      <c r="C41" s="151" t="s">
        <v>331</v>
      </c>
      <c r="D41" s="125" t="s">
        <v>317</v>
      </c>
      <c r="E41" s="123" t="str">
        <f t="shared" si="1"/>
        <v>Informe de resultados de la autoevaluación.</v>
      </c>
      <c r="F41" s="123"/>
      <c r="G41" s="117"/>
      <c r="H41" s="117"/>
      <c r="I41" s="117"/>
      <c r="J41" s="117"/>
      <c r="K41" s="117"/>
      <c r="L41" s="117"/>
      <c r="M41" s="117"/>
      <c r="N41" s="117"/>
      <c r="O41" s="117"/>
      <c r="P41" s="117"/>
      <c r="Q41" s="117"/>
      <c r="R41" s="117"/>
      <c r="S41" s="117"/>
      <c r="T41" s="117"/>
      <c r="U41" s="117"/>
      <c r="V41" s="117"/>
      <c r="W41" s="117"/>
      <c r="X41" s="117"/>
      <c r="Y41" s="117"/>
      <c r="Z41" s="119"/>
      <c r="AA41" s="117" t="s">
        <v>76</v>
      </c>
      <c r="AF41" s="121"/>
      <c r="AG41" s="121"/>
    </row>
    <row r="42" spans="1:33" ht="63" x14ac:dyDescent="0.2">
      <c r="A42" s="122" t="str">
        <f>IF('Por-tema'!I37="X","E",IF('Por-tema'!J37="X","T","P"))</f>
        <v>E</v>
      </c>
      <c r="B42" s="122" t="s">
        <v>77</v>
      </c>
      <c r="C42" s="151" t="s">
        <v>332</v>
      </c>
      <c r="D42" s="125" t="s">
        <v>317</v>
      </c>
      <c r="E42" s="123" t="str">
        <f t="shared" si="1"/>
        <v>Plan de mejoras elaborado a partir de los resultados de la autoevaluación de sistema de control interno, e informe sobre el avance de su ejecución.</v>
      </c>
      <c r="F42" s="123"/>
      <c r="G42" s="117"/>
      <c r="H42" s="117"/>
      <c r="I42" s="117"/>
      <c r="J42" s="117"/>
      <c r="K42" s="117"/>
      <c r="L42" s="117"/>
      <c r="M42" s="117"/>
      <c r="N42" s="117"/>
      <c r="O42" s="117"/>
      <c r="P42" s="117"/>
      <c r="Q42" s="117"/>
      <c r="R42" s="117"/>
      <c r="S42" s="117"/>
      <c r="T42" s="117"/>
      <c r="U42" s="117"/>
      <c r="V42" s="117"/>
      <c r="W42" s="117"/>
      <c r="X42" s="117"/>
      <c r="Y42" s="117"/>
      <c r="Z42" s="119"/>
      <c r="AA42" s="117" t="s">
        <v>78</v>
      </c>
      <c r="AF42" s="121"/>
      <c r="AG42" s="121"/>
    </row>
    <row r="43" spans="1:33" ht="63" x14ac:dyDescent="0.2">
      <c r="A43" s="122" t="str">
        <f>IF('Por-tema'!I38="X","E",IF('Por-tema'!J38="X","T","P"))</f>
        <v>P</v>
      </c>
      <c r="B43" s="122" t="s">
        <v>79</v>
      </c>
      <c r="C43" s="151" t="s">
        <v>80</v>
      </c>
      <c r="D43" s="125" t="s">
        <v>317</v>
      </c>
      <c r="E43" s="123" t="str">
        <f t="shared" si="1"/>
        <v>Manual de puestos o similar, actualizado y oficializado.</v>
      </c>
      <c r="F43" s="123"/>
      <c r="G43" s="117"/>
      <c r="H43" s="117"/>
      <c r="I43" s="117"/>
      <c r="J43" s="117"/>
      <c r="K43" s="117"/>
      <c r="L43" s="117"/>
      <c r="M43" s="117"/>
      <c r="N43" s="117"/>
      <c r="O43" s="117"/>
      <c r="P43" s="117"/>
      <c r="Q43" s="117"/>
      <c r="R43" s="117"/>
      <c r="S43" s="117"/>
      <c r="T43" s="117"/>
      <c r="U43" s="117"/>
      <c r="V43" s="117"/>
      <c r="W43" s="117"/>
      <c r="X43" s="117"/>
      <c r="Y43" s="117"/>
      <c r="Z43" s="119"/>
      <c r="AA43" s="117" t="s">
        <v>81</v>
      </c>
    </row>
    <row r="44" spans="1:33" ht="63" x14ac:dyDescent="0.2">
      <c r="A44" s="122" t="str">
        <f>IF('Por-tema'!I39="X","E",IF('Por-tema'!J39="X","T","P"))</f>
        <v>E</v>
      </c>
      <c r="B44" s="122" t="s">
        <v>82</v>
      </c>
      <c r="C44" s="151" t="s">
        <v>83</v>
      </c>
      <c r="D44" s="125" t="s">
        <v>317</v>
      </c>
      <c r="E44" s="123" t="str">
        <f t="shared" si="1"/>
        <v>Documentación de resultados de la revisión de los procesos institucionales y de las acciones emprendidas.</v>
      </c>
      <c r="F44" s="123"/>
      <c r="G44" s="117"/>
      <c r="H44" s="117"/>
      <c r="I44" s="117"/>
      <c r="J44" s="117"/>
      <c r="K44" s="117"/>
      <c r="L44" s="117"/>
      <c r="M44" s="117"/>
      <c r="N44" s="117"/>
      <c r="O44" s="117"/>
      <c r="P44" s="117"/>
      <c r="Q44" s="117"/>
      <c r="R44" s="117"/>
      <c r="S44" s="117"/>
      <c r="T44" s="117"/>
      <c r="U44" s="117"/>
      <c r="V44" s="117"/>
      <c r="W44" s="117"/>
      <c r="X44" s="117"/>
      <c r="Y44" s="117"/>
      <c r="Z44" s="119"/>
      <c r="AA44" s="117" t="s">
        <v>84</v>
      </c>
      <c r="AF44" s="121"/>
      <c r="AG44" s="121"/>
    </row>
    <row r="45" spans="1:33" ht="110.25" x14ac:dyDescent="0.2">
      <c r="A45" s="122" t="str">
        <f>IF('Por-tema'!I40="X","E",IF('Por-tema'!J40="X","T","P"))</f>
        <v>P</v>
      </c>
      <c r="B45" s="122" t="s">
        <v>85</v>
      </c>
      <c r="C45" s="151" t="s">
        <v>86</v>
      </c>
      <c r="D45" s="125" t="s">
        <v>317</v>
      </c>
      <c r="E45" s="123" t="str">
        <f t="shared" si="1"/>
        <v>Reporte o listado de los datos registrados, que contemple los alcances de la pregunta.</v>
      </c>
      <c r="F45" s="123"/>
      <c r="G45" s="117"/>
      <c r="H45" s="117"/>
      <c r="I45" s="117"/>
      <c r="J45" s="117"/>
      <c r="K45" s="117"/>
      <c r="L45" s="117"/>
      <c r="M45" s="117"/>
      <c r="N45" s="117"/>
      <c r="O45" s="117"/>
      <c r="P45" s="117"/>
      <c r="Q45" s="117"/>
      <c r="R45" s="117"/>
      <c r="S45" s="117"/>
      <c r="T45" s="117"/>
      <c r="U45" s="117"/>
      <c r="V45" s="117"/>
      <c r="W45" s="117"/>
      <c r="X45" s="117"/>
      <c r="Y45" s="117"/>
      <c r="Z45" s="119"/>
      <c r="AA45" s="117" t="s">
        <v>87</v>
      </c>
      <c r="AF45" s="121"/>
      <c r="AG45" s="121"/>
    </row>
    <row r="46" spans="1:33" ht="47.25" x14ac:dyDescent="0.2">
      <c r="A46" s="122" t="str">
        <f>IF('Por-tema'!I41="X","E",IF('Por-tema'!J41="X","T","P"))</f>
        <v>T</v>
      </c>
      <c r="B46" s="122" t="s">
        <v>88</v>
      </c>
      <c r="C46" s="151" t="s">
        <v>89</v>
      </c>
      <c r="D46" s="125" t="s">
        <v>317</v>
      </c>
      <c r="E46" s="123" t="str">
        <f t="shared" si="1"/>
        <v>Imagen respectiva de la página de Internet institucional.</v>
      </c>
      <c r="F46" s="123"/>
      <c r="G46" s="117"/>
      <c r="H46" s="117"/>
      <c r="I46" s="117"/>
      <c r="J46" s="117"/>
      <c r="K46" s="117"/>
      <c r="L46" s="117"/>
      <c r="M46" s="117"/>
      <c r="N46" s="117"/>
      <c r="O46" s="117"/>
      <c r="P46" s="117"/>
      <c r="Q46" s="117"/>
      <c r="R46" s="117"/>
      <c r="S46" s="117"/>
      <c r="T46" s="117"/>
      <c r="U46" s="117"/>
      <c r="V46" s="117"/>
      <c r="W46" s="117"/>
      <c r="X46" s="117"/>
      <c r="Y46" s="117"/>
      <c r="Z46" s="119"/>
      <c r="AA46" s="117" t="s">
        <v>90</v>
      </c>
      <c r="AF46" s="121"/>
      <c r="AG46" s="121"/>
    </row>
    <row r="47" spans="1:33" ht="47.25" x14ac:dyDescent="0.2">
      <c r="A47" s="122" t="str">
        <f>IF('Por-tema'!I42="X","E",IF('Por-tema'!J42="X","T","P"))</f>
        <v>T</v>
      </c>
      <c r="B47" s="122" t="s">
        <v>91</v>
      </c>
      <c r="C47" s="151" t="s">
        <v>92</v>
      </c>
      <c r="D47" s="125" t="s">
        <v>317</v>
      </c>
      <c r="E47" s="123" t="str">
        <f t="shared" si="1"/>
        <v>Imagen respectiva de la página de Internet institucional.</v>
      </c>
      <c r="F47" s="123"/>
      <c r="G47" s="117"/>
      <c r="H47" s="117"/>
      <c r="I47" s="117"/>
      <c r="J47" s="117"/>
      <c r="K47" s="117"/>
      <c r="L47" s="117"/>
      <c r="M47" s="117"/>
      <c r="N47" s="117"/>
      <c r="O47" s="117"/>
      <c r="P47" s="117"/>
      <c r="Q47" s="117"/>
      <c r="R47" s="117"/>
      <c r="S47" s="117"/>
      <c r="T47" s="117"/>
      <c r="U47" s="117"/>
      <c r="V47" s="117"/>
      <c r="W47" s="117"/>
      <c r="X47" s="117"/>
      <c r="Y47" s="117"/>
      <c r="Z47" s="119"/>
      <c r="AA47" s="117" t="s">
        <v>90</v>
      </c>
    </row>
    <row r="48" spans="1:33" ht="63" x14ac:dyDescent="0.2">
      <c r="A48" s="122" t="str">
        <f>IF('Por-tema'!I43="X","E",IF('Por-tema'!J43="X","T","P"))</f>
        <v>T</v>
      </c>
      <c r="B48" s="122" t="s">
        <v>293</v>
      </c>
      <c r="C48" s="151" t="s">
        <v>93</v>
      </c>
      <c r="D48" s="125" t="s">
        <v>5</v>
      </c>
      <c r="E48" s="123" t="str">
        <f t="shared" si="1"/>
        <v/>
      </c>
      <c r="F48" s="123"/>
      <c r="G48" s="117"/>
      <c r="H48" s="117"/>
      <c r="I48" s="117"/>
      <c r="J48" s="117"/>
      <c r="K48" s="117"/>
      <c r="L48" s="117"/>
      <c r="M48" s="117"/>
      <c r="N48" s="117"/>
      <c r="O48" s="117"/>
      <c r="P48" s="117"/>
      <c r="Q48" s="117"/>
      <c r="R48" s="117"/>
      <c r="S48" s="117"/>
      <c r="T48" s="117"/>
      <c r="U48" s="117"/>
      <c r="V48" s="117"/>
      <c r="W48" s="117"/>
      <c r="X48" s="117"/>
      <c r="Y48" s="117"/>
      <c r="Z48" s="119"/>
      <c r="AA48" s="117" t="s">
        <v>94</v>
      </c>
    </row>
    <row r="49" spans="1:27" ht="47.25" x14ac:dyDescent="0.2">
      <c r="A49" s="122" t="str">
        <f>IF('Por-tema'!I44="X","E",IF('Por-tema'!J44="X","T","P"))</f>
        <v>T</v>
      </c>
      <c r="B49" s="122" t="s">
        <v>297</v>
      </c>
      <c r="C49" s="151" t="s">
        <v>295</v>
      </c>
      <c r="D49" s="125" t="s">
        <v>5</v>
      </c>
      <c r="E49" s="123" t="str">
        <f t="shared" si="1"/>
        <v/>
      </c>
      <c r="F49" s="123"/>
      <c r="G49" s="117"/>
      <c r="H49" s="117"/>
      <c r="I49" s="117"/>
      <c r="J49" s="117"/>
      <c r="K49" s="117"/>
      <c r="L49" s="117"/>
      <c r="M49" s="117"/>
      <c r="N49" s="117"/>
      <c r="O49" s="117"/>
      <c r="P49" s="117"/>
      <c r="Q49" s="117"/>
      <c r="R49" s="117"/>
      <c r="S49" s="117"/>
      <c r="T49" s="117"/>
      <c r="U49" s="117"/>
      <c r="V49" s="117"/>
      <c r="W49" s="117"/>
      <c r="X49" s="117"/>
      <c r="Y49" s="117"/>
      <c r="Z49" s="119"/>
      <c r="AA49" s="117" t="s">
        <v>312</v>
      </c>
    </row>
    <row r="50" spans="1:27" ht="47.25" x14ac:dyDescent="0.2">
      <c r="A50" s="122" t="str">
        <f>IF('Por-tema'!I45="X","E",IF('Por-tema'!J45="X","T","P"))</f>
        <v>T</v>
      </c>
      <c r="B50" s="122" t="s">
        <v>298</v>
      </c>
      <c r="C50" s="151" t="s">
        <v>296</v>
      </c>
      <c r="D50" s="125" t="s">
        <v>5</v>
      </c>
      <c r="E50" s="123" t="str">
        <f t="shared" si="1"/>
        <v/>
      </c>
      <c r="F50" s="123"/>
      <c r="G50" s="117"/>
      <c r="H50" s="117"/>
      <c r="I50" s="117"/>
      <c r="J50" s="117"/>
      <c r="K50" s="117"/>
      <c r="L50" s="117"/>
      <c r="M50" s="117"/>
      <c r="N50" s="117"/>
      <c r="O50" s="117"/>
      <c r="P50" s="117"/>
      <c r="Q50" s="117"/>
      <c r="R50" s="117"/>
      <c r="S50" s="117"/>
      <c r="T50" s="117"/>
      <c r="U50" s="117"/>
      <c r="V50" s="117"/>
      <c r="W50" s="117"/>
      <c r="X50" s="117"/>
      <c r="Y50" s="117"/>
      <c r="Z50" s="119"/>
      <c r="AA50" s="117" t="s">
        <v>312</v>
      </c>
    </row>
    <row r="51" spans="1:27" x14ac:dyDescent="0.2">
      <c r="A51" s="122"/>
      <c r="B51" s="122"/>
      <c r="C51" s="151"/>
      <c r="D51" s="125"/>
      <c r="E51" s="123"/>
      <c r="F51" s="123"/>
      <c r="G51" s="117"/>
      <c r="H51" s="117"/>
      <c r="I51" s="117"/>
      <c r="J51" s="117"/>
      <c r="K51" s="117"/>
      <c r="L51" s="117"/>
      <c r="M51" s="117"/>
      <c r="N51" s="117"/>
      <c r="O51" s="117"/>
      <c r="P51" s="117"/>
      <c r="Q51" s="117"/>
      <c r="R51" s="117"/>
      <c r="S51" s="117"/>
      <c r="T51" s="117"/>
      <c r="U51" s="117"/>
      <c r="V51" s="117"/>
      <c r="W51" s="117"/>
      <c r="X51" s="117"/>
      <c r="Y51" s="117"/>
      <c r="Z51" s="119"/>
    </row>
    <row r="52" spans="1:27" x14ac:dyDescent="0.2">
      <c r="A52" s="99"/>
      <c r="B52" s="99">
        <v>3</v>
      </c>
      <c r="C52" s="152" t="s">
        <v>95</v>
      </c>
      <c r="D52" s="100"/>
      <c r="E52" s="100"/>
      <c r="F52" s="100"/>
      <c r="G52" s="126"/>
      <c r="H52" s="126"/>
      <c r="I52" s="117"/>
      <c r="J52" s="117"/>
      <c r="K52" s="117"/>
      <c r="L52" s="117"/>
      <c r="M52" s="117"/>
      <c r="N52" s="117"/>
      <c r="O52" s="118"/>
      <c r="P52" s="117"/>
      <c r="Q52" s="117"/>
      <c r="R52" s="117"/>
      <c r="S52" s="117"/>
      <c r="T52" s="117"/>
      <c r="U52" s="117"/>
      <c r="V52" s="117"/>
      <c r="W52" s="117"/>
      <c r="X52" s="117"/>
      <c r="Y52" s="117"/>
      <c r="Z52" s="119"/>
      <c r="AA52" s="127"/>
    </row>
    <row r="53" spans="1:27" ht="31.5" x14ac:dyDescent="0.2">
      <c r="A53" s="122" t="str">
        <f>IF('Por-tema'!I48="X","E",IF('Por-tema'!J48="X","T","P"))</f>
        <v>P</v>
      </c>
      <c r="B53" s="122" t="s">
        <v>96</v>
      </c>
      <c r="C53" s="151" t="s">
        <v>97</v>
      </c>
      <c r="D53" s="125" t="s">
        <v>317</v>
      </c>
      <c r="E53" s="123" t="str">
        <f t="shared" ref="E53:E65" si="2">+IF(D53= "SI",AA53,"")</f>
        <v>Reglamento orgánico o similar, con indicación de la existencia de la proveeduría o similar y de las funciones que realiza.</v>
      </c>
      <c r="F53" s="123"/>
      <c r="G53" s="117"/>
      <c r="H53" s="117"/>
      <c r="I53" s="117"/>
      <c r="J53" s="117"/>
      <c r="K53" s="117"/>
      <c r="L53" s="117"/>
      <c r="M53" s="117"/>
      <c r="N53" s="117"/>
      <c r="O53" s="117"/>
      <c r="P53" s="117"/>
      <c r="Q53" s="117"/>
      <c r="R53" s="117"/>
      <c r="S53" s="117"/>
      <c r="T53" s="117"/>
      <c r="U53" s="117"/>
      <c r="V53" s="117"/>
      <c r="W53" s="117"/>
      <c r="X53" s="117"/>
      <c r="Y53" s="117"/>
      <c r="Z53" s="119"/>
      <c r="AA53" s="117" t="s">
        <v>98</v>
      </c>
    </row>
    <row r="54" spans="1:27" ht="141.75" x14ac:dyDescent="0.2">
      <c r="A54" s="122" t="str">
        <f>IF('Por-tema'!I49="X","E",IF('Por-tema'!J49="X","T","P"))</f>
        <v>P</v>
      </c>
      <c r="B54" s="122" t="s">
        <v>99</v>
      </c>
      <c r="C54" s="151" t="s">
        <v>333</v>
      </c>
      <c r="D54" s="125" t="s">
        <v>317</v>
      </c>
      <c r="E54" s="123" t="str">
        <f t="shared" si="2"/>
        <v>Normativa interna sobre contratación administrativa que contemple las etapas señaladas en la pregunta.</v>
      </c>
      <c r="F54" s="123"/>
      <c r="G54" s="117"/>
      <c r="H54" s="117"/>
      <c r="I54" s="117"/>
      <c r="J54" s="117"/>
      <c r="K54" s="117"/>
      <c r="L54" s="117"/>
      <c r="M54" s="117"/>
      <c r="N54" s="117"/>
      <c r="O54" s="117"/>
      <c r="P54" s="117"/>
      <c r="Q54" s="117"/>
      <c r="R54" s="117"/>
      <c r="S54" s="117"/>
      <c r="T54" s="117"/>
      <c r="U54" s="117"/>
      <c r="V54" s="117"/>
      <c r="W54" s="117"/>
      <c r="X54" s="117"/>
      <c r="Y54" s="117"/>
      <c r="Z54" s="119"/>
      <c r="AA54" s="117" t="s">
        <v>100</v>
      </c>
    </row>
    <row r="55" spans="1:27" ht="47.25" x14ac:dyDescent="0.2">
      <c r="A55" s="122" t="str">
        <f>IF('Por-tema'!I50="X","E",IF('Por-tema'!J50="X","T","P"))</f>
        <v>P</v>
      </c>
      <c r="B55" s="122" t="s">
        <v>101</v>
      </c>
      <c r="C55" s="151" t="s">
        <v>102</v>
      </c>
      <c r="D55" s="125" t="s">
        <v>317</v>
      </c>
      <c r="E55" s="123" t="str">
        <f t="shared" si="2"/>
        <v>Normativa interna que regule lo indicado por la pregunta.</v>
      </c>
      <c r="F55" s="123"/>
      <c r="G55" s="117"/>
      <c r="H55" s="117"/>
      <c r="I55" s="117"/>
      <c r="J55" s="117"/>
      <c r="K55" s="117"/>
      <c r="L55" s="117"/>
      <c r="M55" s="117"/>
      <c r="N55" s="117"/>
      <c r="O55" s="117"/>
      <c r="P55" s="117"/>
      <c r="Q55" s="117"/>
      <c r="R55" s="117"/>
      <c r="S55" s="117"/>
      <c r="T55" s="117"/>
      <c r="U55" s="117"/>
      <c r="V55" s="117"/>
      <c r="W55" s="117"/>
      <c r="X55" s="117"/>
      <c r="Y55" s="117"/>
      <c r="Z55" s="119"/>
      <c r="AA55" s="117" t="s">
        <v>103</v>
      </c>
    </row>
    <row r="56" spans="1:27" ht="47.25" x14ac:dyDescent="0.2">
      <c r="A56" s="122" t="str">
        <f>IF('Por-tema'!I51="X","E",IF('Por-tema'!J51="X","T","P"))</f>
        <v>E</v>
      </c>
      <c r="B56" s="122" t="s">
        <v>104</v>
      </c>
      <c r="C56" s="151" t="s">
        <v>105</v>
      </c>
      <c r="D56" s="125" t="s">
        <v>317</v>
      </c>
      <c r="E56" s="123" t="str">
        <f t="shared" si="2"/>
        <v>Documentación oficializada de la definición de plazos.</v>
      </c>
      <c r="F56" s="123"/>
      <c r="G56" s="117"/>
      <c r="H56" s="117"/>
      <c r="I56" s="117"/>
      <c r="J56" s="117"/>
      <c r="K56" s="117"/>
      <c r="L56" s="117"/>
      <c r="M56" s="117"/>
      <c r="N56" s="117"/>
      <c r="O56" s="117"/>
      <c r="P56" s="117"/>
      <c r="Q56" s="117"/>
      <c r="R56" s="117"/>
      <c r="S56" s="117"/>
      <c r="T56" s="117"/>
      <c r="U56" s="117"/>
      <c r="V56" s="117"/>
      <c r="W56" s="117"/>
      <c r="X56" s="117"/>
      <c r="Y56" s="117"/>
      <c r="Z56" s="119"/>
      <c r="AA56" s="117" t="s">
        <v>106</v>
      </c>
    </row>
    <row r="57" spans="1:27" ht="31.5" x14ac:dyDescent="0.2">
      <c r="A57" s="122" t="str">
        <f>IF('Por-tema'!I52="X","E",IF('Por-tema'!J52="X","T","P"))</f>
        <v>E</v>
      </c>
      <c r="B57" s="122" t="s">
        <v>107</v>
      </c>
      <c r="C57" s="151" t="s">
        <v>108</v>
      </c>
      <c r="D57" s="125" t="s">
        <v>317</v>
      </c>
      <c r="E57" s="123" t="str">
        <f t="shared" si="2"/>
        <v>Plan o programa de adquisiciones.</v>
      </c>
      <c r="F57" s="123"/>
      <c r="G57" s="117"/>
      <c r="H57" s="117"/>
      <c r="I57" s="117"/>
      <c r="J57" s="117"/>
      <c r="K57" s="117"/>
      <c r="L57" s="117"/>
      <c r="M57" s="117"/>
      <c r="N57" s="117"/>
      <c r="O57" s="117"/>
      <c r="P57" s="117"/>
      <c r="Q57" s="117"/>
      <c r="R57" s="117"/>
      <c r="S57" s="117"/>
      <c r="T57" s="117"/>
      <c r="U57" s="117"/>
      <c r="V57" s="117"/>
      <c r="W57" s="117"/>
      <c r="X57" s="117"/>
      <c r="Y57" s="117"/>
      <c r="Z57" s="119"/>
      <c r="AA57" s="117" t="s">
        <v>109</v>
      </c>
    </row>
    <row r="58" spans="1:27" ht="31.5" x14ac:dyDescent="0.2">
      <c r="A58" s="122" t="str">
        <f>IF('Por-tema'!I53="X","E",IF('Por-tema'!J53="X","T","P"))</f>
        <v>T</v>
      </c>
      <c r="B58" s="122" t="s">
        <v>110</v>
      </c>
      <c r="C58" s="151" t="s">
        <v>111</v>
      </c>
      <c r="D58" s="125" t="s">
        <v>317</v>
      </c>
      <c r="E58" s="123" t="str">
        <f t="shared" si="2"/>
        <v>Imagen respectiva de la página de Internet institucional.</v>
      </c>
      <c r="F58" s="123"/>
      <c r="G58" s="117"/>
      <c r="H58" s="117"/>
      <c r="I58" s="117"/>
      <c r="J58" s="117"/>
      <c r="K58" s="117"/>
      <c r="L58" s="117"/>
      <c r="M58" s="117"/>
      <c r="N58" s="117"/>
      <c r="O58" s="117"/>
      <c r="P58" s="117"/>
      <c r="Q58" s="117"/>
      <c r="R58" s="117"/>
      <c r="S58" s="117"/>
      <c r="T58" s="117"/>
      <c r="U58" s="117"/>
      <c r="V58" s="117"/>
      <c r="W58" s="117"/>
      <c r="X58" s="117"/>
      <c r="Y58" s="117"/>
      <c r="Z58" s="119"/>
      <c r="AA58" s="117" t="s">
        <v>90</v>
      </c>
    </row>
    <row r="59" spans="1:27" ht="94.5" x14ac:dyDescent="0.2">
      <c r="A59" s="122" t="str">
        <f>IF('Por-tema'!I54="X","E",IF('Por-tema'!J54="X","T","P"))</f>
        <v>E</v>
      </c>
      <c r="B59" s="122" t="s">
        <v>112</v>
      </c>
      <c r="C59" s="156" t="s">
        <v>355</v>
      </c>
      <c r="D59" s="125" t="s">
        <v>5</v>
      </c>
      <c r="E59" s="123" t="str">
        <f t="shared" si="2"/>
        <v/>
      </c>
      <c r="F59" s="123"/>
      <c r="G59" s="117"/>
      <c r="H59" s="117"/>
      <c r="I59" s="117"/>
      <c r="J59" s="117"/>
      <c r="K59" s="117"/>
      <c r="L59" s="117"/>
      <c r="M59" s="117"/>
      <c r="N59" s="117"/>
      <c r="O59" s="117"/>
      <c r="P59" s="117"/>
      <c r="Q59" s="117"/>
      <c r="R59" s="117"/>
      <c r="S59" s="117"/>
      <c r="T59" s="117"/>
      <c r="U59" s="117"/>
      <c r="V59" s="117"/>
      <c r="W59" s="117"/>
      <c r="X59" s="117"/>
      <c r="Y59" s="117"/>
      <c r="Z59" s="119"/>
      <c r="AA59" s="117" t="s">
        <v>113</v>
      </c>
    </row>
    <row r="60" spans="1:27" ht="31.5" x14ac:dyDescent="0.2">
      <c r="A60" s="122" t="str">
        <f>IF('Por-tema'!I55="X","E",IF('Por-tema'!J55="X","T","P"))</f>
        <v>E</v>
      </c>
      <c r="B60" s="122" t="s">
        <v>114</v>
      </c>
      <c r="C60" s="151" t="s">
        <v>115</v>
      </c>
      <c r="D60" s="125" t="s">
        <v>5</v>
      </c>
      <c r="E60" s="123" t="str">
        <f t="shared" si="2"/>
        <v/>
      </c>
      <c r="F60" s="123"/>
      <c r="G60" s="117"/>
      <c r="H60" s="117"/>
      <c r="I60" s="117"/>
      <c r="J60" s="117"/>
      <c r="K60" s="117"/>
      <c r="L60" s="117"/>
      <c r="M60" s="117"/>
      <c r="N60" s="117"/>
      <c r="O60" s="117"/>
      <c r="P60" s="117"/>
      <c r="Q60" s="117"/>
      <c r="R60" s="117"/>
      <c r="S60" s="117"/>
      <c r="T60" s="117"/>
      <c r="U60" s="117"/>
      <c r="V60" s="117"/>
      <c r="W60" s="117"/>
      <c r="X60" s="117"/>
      <c r="Y60" s="117"/>
      <c r="Z60" s="119"/>
      <c r="AA60" s="117" t="s">
        <v>116</v>
      </c>
    </row>
    <row r="61" spans="1:27" ht="47.25" x14ac:dyDescent="0.2">
      <c r="A61" s="122" t="str">
        <f>IF('Por-tema'!I56="X","E",IF('Por-tema'!J56="X","T","P"))</f>
        <v>T</v>
      </c>
      <c r="B61" s="122" t="s">
        <v>117</v>
      </c>
      <c r="C61" s="151" t="s">
        <v>118</v>
      </c>
      <c r="D61" s="125" t="s">
        <v>317</v>
      </c>
      <c r="E61" s="123" t="str">
        <f t="shared" si="2"/>
        <v>Documentación que demuestre el uso de e-compras y la accesibilidad de la información.</v>
      </c>
      <c r="F61" s="123"/>
      <c r="G61" s="117"/>
      <c r="H61" s="117"/>
      <c r="I61" s="117"/>
      <c r="J61" s="117"/>
      <c r="K61" s="117"/>
      <c r="L61" s="117"/>
      <c r="M61" s="117"/>
      <c r="N61" s="117"/>
      <c r="O61" s="117"/>
      <c r="P61" s="117"/>
      <c r="Q61" s="117"/>
      <c r="R61" s="117"/>
      <c r="S61" s="117"/>
      <c r="T61" s="117"/>
      <c r="U61" s="117"/>
      <c r="V61" s="117"/>
      <c r="W61" s="117"/>
      <c r="X61" s="117"/>
      <c r="Y61" s="117"/>
      <c r="Z61" s="119"/>
      <c r="AA61" s="117" t="s">
        <v>119</v>
      </c>
    </row>
    <row r="62" spans="1:27" ht="63" x14ac:dyDescent="0.2">
      <c r="A62" s="122" t="str">
        <f>IF('Por-tema'!I57="X","E",IF('Por-tema'!J57="X","T","P"))</f>
        <v>E</v>
      </c>
      <c r="B62" s="122" t="s">
        <v>120</v>
      </c>
      <c r="C62" s="151" t="s">
        <v>121</v>
      </c>
      <c r="D62" s="125" t="s">
        <v>317</v>
      </c>
      <c r="E62" s="123" t="str">
        <f t="shared" si="2"/>
        <v>Evaluación de la ejecución del plan o programa de adquisiciones, que contemple los asuntos indicados en la pregunta. Debe constar que se trata de la evaluación final, mediante la oficialización respectiva.</v>
      </c>
      <c r="F62" s="123"/>
      <c r="G62" s="117"/>
      <c r="H62" s="117"/>
      <c r="I62" s="117"/>
      <c r="J62" s="117"/>
      <c r="K62" s="117"/>
      <c r="L62" s="117"/>
      <c r="M62" s="117"/>
      <c r="N62" s="117"/>
      <c r="O62" s="117"/>
      <c r="P62" s="117"/>
      <c r="Q62" s="117"/>
      <c r="R62" s="117"/>
      <c r="S62" s="117"/>
      <c r="T62" s="117"/>
      <c r="U62" s="117"/>
      <c r="V62" s="117"/>
      <c r="W62" s="117"/>
      <c r="X62" s="117"/>
      <c r="Y62" s="117"/>
      <c r="Z62" s="119"/>
      <c r="AA62" s="117" t="s">
        <v>122</v>
      </c>
    </row>
    <row r="63" spans="1:27" ht="47.25" x14ac:dyDescent="0.2">
      <c r="A63" s="122" t="str">
        <f>IF('Por-tema'!I58="X","E",IF('Por-tema'!J58="X","T","P"))</f>
        <v>E</v>
      </c>
      <c r="B63" s="122" t="s">
        <v>123</v>
      </c>
      <c r="C63" s="151" t="s">
        <v>124</v>
      </c>
      <c r="D63" s="125" t="s">
        <v>5</v>
      </c>
      <c r="E63" s="123" t="str">
        <f t="shared" si="2"/>
        <v/>
      </c>
      <c r="F63" s="123"/>
      <c r="G63" s="117"/>
      <c r="H63" s="117"/>
      <c r="I63" s="117"/>
      <c r="J63" s="117"/>
      <c r="K63" s="117"/>
      <c r="L63" s="117"/>
      <c r="M63" s="117"/>
      <c r="N63" s="117"/>
      <c r="O63" s="117"/>
      <c r="P63" s="117"/>
      <c r="Q63" s="117"/>
      <c r="R63" s="117"/>
      <c r="S63" s="117"/>
      <c r="T63" s="117"/>
      <c r="U63" s="117"/>
      <c r="V63" s="117"/>
      <c r="W63" s="117"/>
      <c r="X63" s="117"/>
      <c r="Y63" s="117"/>
      <c r="Z63" s="119"/>
      <c r="AA63" s="117" t="s">
        <v>125</v>
      </c>
    </row>
    <row r="64" spans="1:27" ht="31.5" x14ac:dyDescent="0.2">
      <c r="A64" s="122" t="str">
        <f>IF('Por-tema'!I59="X","E",IF('Por-tema'!J59="X","T","P"))</f>
        <v>T</v>
      </c>
      <c r="B64" s="122" t="s">
        <v>126</v>
      </c>
      <c r="C64" s="151" t="s">
        <v>127</v>
      </c>
      <c r="D64" s="125" t="s">
        <v>5</v>
      </c>
      <c r="E64" s="123" t="str">
        <f t="shared" si="2"/>
        <v/>
      </c>
      <c r="F64" s="123"/>
      <c r="G64" s="117"/>
      <c r="H64" s="117"/>
      <c r="I64" s="117"/>
      <c r="J64" s="117"/>
      <c r="K64" s="117"/>
      <c r="L64" s="117"/>
      <c r="M64" s="117"/>
      <c r="N64" s="117"/>
      <c r="O64" s="117"/>
      <c r="P64" s="117"/>
      <c r="Q64" s="117"/>
      <c r="R64" s="117"/>
      <c r="S64" s="117"/>
      <c r="T64" s="117"/>
      <c r="U64" s="117"/>
      <c r="V64" s="117"/>
      <c r="W64" s="117"/>
      <c r="X64" s="117"/>
      <c r="Y64" s="117"/>
      <c r="Z64" s="119"/>
      <c r="AA64" s="117" t="s">
        <v>90</v>
      </c>
    </row>
    <row r="65" spans="1:27" ht="157.5" x14ac:dyDescent="0.2">
      <c r="A65" s="122" t="str">
        <f>IF('Por-tema'!I60="X","E",IF('Por-tema'!J60="X","T","P"))</f>
        <v>E</v>
      </c>
      <c r="B65" s="122" t="s">
        <v>128</v>
      </c>
      <c r="C65" s="151" t="s">
        <v>334</v>
      </c>
      <c r="D65" s="125" t="s">
        <v>317</v>
      </c>
      <c r="E65" s="123" t="str">
        <f t="shared" si="2"/>
        <v>Procedimiento oficializado por la autoridad competente que contemple lo señalado por la pregunta.</v>
      </c>
      <c r="F65" s="123"/>
      <c r="G65" s="117"/>
      <c r="H65" s="117"/>
      <c r="I65" s="117"/>
      <c r="J65" s="117"/>
      <c r="K65" s="117"/>
      <c r="L65" s="117"/>
      <c r="M65" s="117"/>
      <c r="N65" s="117"/>
      <c r="O65" s="117"/>
      <c r="P65" s="117"/>
      <c r="Q65" s="117"/>
      <c r="R65" s="117"/>
      <c r="S65" s="117"/>
      <c r="T65" s="117"/>
      <c r="U65" s="117"/>
      <c r="V65" s="117"/>
      <c r="W65" s="117"/>
      <c r="X65" s="117"/>
      <c r="Y65" s="117"/>
      <c r="Z65" s="119"/>
      <c r="AA65" s="117" t="s">
        <v>129</v>
      </c>
    </row>
    <row r="66" spans="1:27" x14ac:dyDescent="0.2">
      <c r="A66" s="122"/>
      <c r="B66" s="122"/>
      <c r="C66" s="151"/>
      <c r="D66" s="125"/>
      <c r="E66" s="123"/>
      <c r="F66" s="123"/>
      <c r="G66" s="117"/>
      <c r="H66" s="117"/>
      <c r="I66" s="117"/>
      <c r="J66" s="117"/>
      <c r="K66" s="117"/>
      <c r="L66" s="117"/>
      <c r="M66" s="117"/>
      <c r="N66" s="117"/>
      <c r="O66" s="117"/>
      <c r="P66" s="117"/>
      <c r="Q66" s="117"/>
      <c r="R66" s="117"/>
      <c r="S66" s="117"/>
      <c r="T66" s="117"/>
      <c r="U66" s="117"/>
      <c r="V66" s="117"/>
      <c r="W66" s="117"/>
      <c r="X66" s="117"/>
      <c r="Y66" s="117"/>
      <c r="Z66" s="119"/>
    </row>
    <row r="67" spans="1:27" x14ac:dyDescent="0.2">
      <c r="A67" s="99"/>
      <c r="B67" s="99">
        <v>4</v>
      </c>
      <c r="C67" s="152" t="s">
        <v>130</v>
      </c>
      <c r="D67" s="100"/>
      <c r="E67" s="100"/>
      <c r="F67" s="100"/>
      <c r="G67" s="126"/>
      <c r="H67" s="126"/>
      <c r="I67" s="117"/>
      <c r="J67" s="117"/>
      <c r="K67" s="117"/>
      <c r="L67" s="117"/>
      <c r="M67" s="117"/>
      <c r="N67" s="117"/>
      <c r="O67" s="118"/>
      <c r="P67" s="117"/>
      <c r="Q67" s="117"/>
      <c r="R67" s="117"/>
      <c r="S67" s="117"/>
      <c r="T67" s="117"/>
      <c r="U67" s="117"/>
      <c r="V67" s="117"/>
      <c r="W67" s="117"/>
      <c r="X67" s="117"/>
      <c r="Y67" s="117"/>
      <c r="Z67" s="119"/>
      <c r="AA67" s="127"/>
    </row>
    <row r="68" spans="1:27" ht="31.5" x14ac:dyDescent="0.2">
      <c r="A68" s="122" t="str">
        <f>IF('Por-tema'!I63="X","E",IF('Por-tema'!J63="X","T","P"))</f>
        <v>E</v>
      </c>
      <c r="B68" s="122" t="s">
        <v>131</v>
      </c>
      <c r="C68" s="151" t="s">
        <v>132</v>
      </c>
      <c r="D68" s="125" t="s">
        <v>317</v>
      </c>
      <c r="E68" s="123" t="str">
        <f t="shared" ref="E68:E79" si="3">+IF(D68= "SI",AA68,"")</f>
        <v>Verificación por la CGR en el SIPP. No se requiere documentación en el expediente preparado por la institución.</v>
      </c>
      <c r="F68" s="123"/>
      <c r="G68" s="117"/>
      <c r="H68" s="117"/>
      <c r="I68" s="117"/>
      <c r="J68" s="117"/>
      <c r="K68" s="117"/>
      <c r="L68" s="117"/>
      <c r="M68" s="117"/>
      <c r="N68" s="117"/>
      <c r="O68" s="117"/>
      <c r="P68" s="117"/>
      <c r="Q68" s="117"/>
      <c r="R68" s="117"/>
      <c r="S68" s="117"/>
      <c r="T68" s="117"/>
      <c r="U68" s="117"/>
      <c r="V68" s="117"/>
      <c r="W68" s="117"/>
      <c r="X68" s="117"/>
      <c r="Y68" s="117"/>
      <c r="Z68" s="119"/>
      <c r="AA68" s="117" t="s">
        <v>133</v>
      </c>
    </row>
    <row r="69" spans="1:27" ht="31.5" x14ac:dyDescent="0.2">
      <c r="A69" s="122" t="str">
        <f>IF('Por-tema'!I64="X","E",IF('Por-tema'!J64="X","T","P"))</f>
        <v>P</v>
      </c>
      <c r="B69" s="122" t="s">
        <v>134</v>
      </c>
      <c r="C69" s="151" t="s">
        <v>135</v>
      </c>
      <c r="D69" s="125" t="s">
        <v>317</v>
      </c>
      <c r="E69" s="123" t="str">
        <f t="shared" si="3"/>
        <v>Manual de procedimientos que regule lo indicado en la pregunta, debidamente oficializado por la autoridad institucional competente.</v>
      </c>
      <c r="F69" s="123"/>
      <c r="G69" s="117"/>
      <c r="H69" s="117"/>
      <c r="I69" s="117"/>
      <c r="J69" s="117"/>
      <c r="K69" s="117"/>
      <c r="L69" s="117"/>
      <c r="M69" s="117"/>
      <c r="N69" s="117"/>
      <c r="O69" s="117"/>
      <c r="P69" s="117"/>
      <c r="Q69" s="117"/>
      <c r="R69" s="117"/>
      <c r="S69" s="117"/>
      <c r="T69" s="117"/>
      <c r="U69" s="117"/>
      <c r="V69" s="117"/>
      <c r="W69" s="117"/>
      <c r="X69" s="117"/>
      <c r="Y69" s="117"/>
      <c r="Z69" s="119"/>
      <c r="AA69" s="117" t="s">
        <v>136</v>
      </c>
    </row>
    <row r="70" spans="1:27" ht="31.5" x14ac:dyDescent="0.2">
      <c r="A70" s="122" t="str">
        <f>IF('Por-tema'!I65="X","E",IF('Por-tema'!J65="X","T","P"))</f>
        <v>T</v>
      </c>
      <c r="B70" s="122" t="s">
        <v>137</v>
      </c>
      <c r="C70" s="151" t="s">
        <v>138</v>
      </c>
      <c r="D70" s="125" t="s">
        <v>317</v>
      </c>
      <c r="E70" s="123" t="str">
        <f t="shared" si="3"/>
        <v>Imagen respectiva de la página de Internet de la institución.</v>
      </c>
      <c r="F70" s="123"/>
      <c r="G70" s="117"/>
      <c r="H70" s="117"/>
      <c r="I70" s="117"/>
      <c r="J70" s="117"/>
      <c r="K70" s="117"/>
      <c r="L70" s="117"/>
      <c r="M70" s="117"/>
      <c r="N70" s="117"/>
      <c r="O70" s="117"/>
      <c r="P70" s="117"/>
      <c r="Q70" s="117"/>
      <c r="R70" s="117"/>
      <c r="S70" s="117"/>
      <c r="T70" s="117"/>
      <c r="U70" s="117"/>
      <c r="V70" s="117"/>
      <c r="W70" s="117"/>
      <c r="X70" s="117"/>
      <c r="Y70" s="117"/>
      <c r="Z70" s="119"/>
      <c r="AA70" s="128" t="s">
        <v>139</v>
      </c>
    </row>
    <row r="71" spans="1:27" ht="220.5" x14ac:dyDescent="0.2">
      <c r="A71" s="122" t="str">
        <f>IF('Por-tema'!I66="X","E",IF('Por-tema'!J66="X","T","P"))</f>
        <v>E</v>
      </c>
      <c r="B71" s="122" t="s">
        <v>140</v>
      </c>
      <c r="C71" s="151" t="s">
        <v>335</v>
      </c>
      <c r="D71" s="125" t="s">
        <v>317</v>
      </c>
      <c r="E71" s="123" t="str">
        <f t="shared" si="3"/>
        <v>Informe de evaluación presupuestaria, con indicación de lo requerido por la pregunta.</v>
      </c>
      <c r="F71" s="123"/>
      <c r="G71" s="117"/>
      <c r="H71" s="117"/>
      <c r="I71" s="117"/>
      <c r="J71" s="117"/>
      <c r="K71" s="117"/>
      <c r="L71" s="117"/>
      <c r="M71" s="117"/>
      <c r="N71" s="117"/>
      <c r="O71" s="117"/>
      <c r="P71" s="117"/>
      <c r="Q71" s="117"/>
      <c r="R71" s="117"/>
      <c r="S71" s="117"/>
      <c r="T71" s="117"/>
      <c r="U71" s="117"/>
      <c r="V71" s="117"/>
      <c r="W71" s="117"/>
      <c r="X71" s="117"/>
      <c r="Y71" s="117"/>
      <c r="Z71" s="119"/>
      <c r="AA71" s="117" t="s">
        <v>141</v>
      </c>
    </row>
    <row r="72" spans="1:27" ht="63" x14ac:dyDescent="0.2">
      <c r="A72" s="122" t="str">
        <f>IF('Por-tema'!I67="X","E",IF('Por-tema'!J67="X","T","P"))</f>
        <v>E</v>
      </c>
      <c r="B72" s="122" t="s">
        <v>142</v>
      </c>
      <c r="C72" s="151" t="s">
        <v>336</v>
      </c>
      <c r="D72" s="125" t="s">
        <v>317</v>
      </c>
      <c r="E72" s="123" t="str">
        <f t="shared" si="3"/>
        <v>Evaluación presupuestaria, con indicación de lo requerido.</v>
      </c>
      <c r="F72" s="123"/>
      <c r="G72" s="117"/>
      <c r="H72" s="117"/>
      <c r="I72" s="117"/>
      <c r="J72" s="117"/>
      <c r="K72" s="117"/>
      <c r="L72" s="117"/>
      <c r="M72" s="117"/>
      <c r="N72" s="117"/>
      <c r="O72" s="117"/>
      <c r="P72" s="117"/>
      <c r="Q72" s="117"/>
      <c r="R72" s="117"/>
      <c r="S72" s="117"/>
      <c r="T72" s="117"/>
      <c r="U72" s="117"/>
      <c r="V72" s="117"/>
      <c r="W72" s="117"/>
      <c r="X72" s="117"/>
      <c r="Y72" s="117"/>
      <c r="Z72" s="119"/>
      <c r="AA72" s="117" t="s">
        <v>143</v>
      </c>
    </row>
    <row r="73" spans="1:27" ht="47.25" x14ac:dyDescent="0.2">
      <c r="A73" s="122" t="str">
        <f>IF('Por-tema'!I68="X","E",IF('Por-tema'!J68="X","T","P"))</f>
        <v>E</v>
      </c>
      <c r="B73" s="122" t="s">
        <v>144</v>
      </c>
      <c r="C73" s="151" t="s">
        <v>145</v>
      </c>
      <c r="D73" s="125" t="s">
        <v>317</v>
      </c>
      <c r="E73" s="123" t="str">
        <f t="shared" si="3"/>
        <v>Acuerdo, acta, resolución o minuta con indicación de la fecha de emisión del informe más reciente y de la fecha en que se discutió con el jerarca.</v>
      </c>
      <c r="F73" s="123"/>
      <c r="G73" s="117"/>
      <c r="H73" s="117"/>
      <c r="I73" s="117"/>
      <c r="J73" s="117"/>
      <c r="K73" s="117"/>
      <c r="L73" s="117"/>
      <c r="M73" s="117"/>
      <c r="N73" s="117"/>
      <c r="O73" s="117"/>
      <c r="P73" s="117"/>
      <c r="Q73" s="117"/>
      <c r="R73" s="117"/>
      <c r="S73" s="117"/>
      <c r="T73" s="117"/>
      <c r="U73" s="117"/>
      <c r="V73" s="117"/>
      <c r="W73" s="117"/>
      <c r="X73" s="117"/>
      <c r="Y73" s="117"/>
      <c r="Z73" s="119"/>
      <c r="AA73" s="117" t="s">
        <v>146</v>
      </c>
    </row>
    <row r="74" spans="1:27" ht="31.5" x14ac:dyDescent="0.2">
      <c r="A74" s="122" t="str">
        <f>IF('Por-tema'!I69="X","E",IF('Por-tema'!J69="X","T","P"))</f>
        <v>P</v>
      </c>
      <c r="B74" s="122" t="s">
        <v>147</v>
      </c>
      <c r="C74" s="151" t="s">
        <v>148</v>
      </c>
      <c r="D74" s="125" t="s">
        <v>5</v>
      </c>
      <c r="E74" s="123" t="str">
        <f t="shared" si="3"/>
        <v/>
      </c>
      <c r="F74" s="123"/>
      <c r="G74" s="117"/>
      <c r="H74" s="117"/>
      <c r="I74" s="117"/>
      <c r="J74" s="117"/>
      <c r="K74" s="117"/>
      <c r="L74" s="117"/>
      <c r="M74" s="117"/>
      <c r="N74" s="117"/>
      <c r="O74" s="117"/>
      <c r="P74" s="117"/>
      <c r="Q74" s="117"/>
      <c r="R74" s="117"/>
      <c r="S74" s="117"/>
      <c r="T74" s="117"/>
      <c r="U74" s="117"/>
      <c r="V74" s="117"/>
      <c r="W74" s="117"/>
      <c r="X74" s="117"/>
      <c r="Y74" s="117"/>
      <c r="Z74" s="119"/>
      <c r="AA74" s="117" t="s">
        <v>149</v>
      </c>
    </row>
    <row r="75" spans="1:27" ht="63" x14ac:dyDescent="0.2">
      <c r="A75" s="122" t="str">
        <f>IF('Por-tema'!I70="X","E",IF('Por-tema'!J70="X","T","P"))</f>
        <v>T</v>
      </c>
      <c r="B75" s="122" t="s">
        <v>150</v>
      </c>
      <c r="C75" s="151" t="s">
        <v>151</v>
      </c>
      <c r="D75" s="125" t="s">
        <v>317</v>
      </c>
      <c r="E75" s="123" t="str">
        <f t="shared" si="3"/>
        <v>Imagen respectiva de la página de Internet de la institución.</v>
      </c>
      <c r="F75" s="123"/>
      <c r="G75" s="117"/>
      <c r="H75" s="117"/>
      <c r="I75" s="117"/>
      <c r="J75" s="117"/>
      <c r="K75" s="117"/>
      <c r="L75" s="117"/>
      <c r="M75" s="117"/>
      <c r="N75" s="117"/>
      <c r="O75" s="117"/>
      <c r="P75" s="117"/>
      <c r="Q75" s="117"/>
      <c r="R75" s="117"/>
      <c r="S75" s="117"/>
      <c r="T75" s="117"/>
      <c r="U75" s="117"/>
      <c r="V75" s="117"/>
      <c r="W75" s="117"/>
      <c r="X75" s="117"/>
      <c r="Y75" s="117"/>
      <c r="Z75" s="119"/>
      <c r="AA75" s="117" t="s">
        <v>139</v>
      </c>
    </row>
    <row r="76" spans="1:27" ht="31.5" x14ac:dyDescent="0.2">
      <c r="A76" s="122" t="str">
        <f>IF('Por-tema'!I71="X","E",IF('Por-tema'!J71="X","T","P"))</f>
        <v>P</v>
      </c>
      <c r="B76" s="122" t="s">
        <v>152</v>
      </c>
      <c r="C76" s="151" t="s">
        <v>153</v>
      </c>
      <c r="D76" s="125" t="s">
        <v>317</v>
      </c>
      <c r="E76" s="123" t="str">
        <f t="shared" si="3"/>
        <v>Regulaciones internas sobre visado emitidas por la autoridad competente.</v>
      </c>
      <c r="F76" s="123"/>
      <c r="G76" s="117"/>
      <c r="H76" s="117"/>
      <c r="I76" s="117"/>
      <c r="J76" s="117"/>
      <c r="K76" s="117"/>
      <c r="L76" s="117"/>
      <c r="M76" s="117"/>
      <c r="N76" s="117"/>
      <c r="O76" s="117"/>
      <c r="P76" s="117"/>
      <c r="Q76" s="117"/>
      <c r="R76" s="117"/>
      <c r="S76" s="117"/>
      <c r="T76" s="117"/>
      <c r="U76" s="117"/>
      <c r="V76" s="117"/>
      <c r="W76" s="117"/>
      <c r="X76" s="117"/>
      <c r="Y76" s="117"/>
      <c r="Z76" s="119"/>
      <c r="AA76" s="117" t="s">
        <v>154</v>
      </c>
    </row>
    <row r="77" spans="1:27" ht="31.5" x14ac:dyDescent="0.2">
      <c r="A77" s="122" t="str">
        <f>IF('Por-tema'!I72="X","E",IF('Por-tema'!J72="X","T","P"))</f>
        <v>P</v>
      </c>
      <c r="B77" s="122" t="s">
        <v>155</v>
      </c>
      <c r="C77" s="151" t="s">
        <v>156</v>
      </c>
      <c r="D77" s="125" t="s">
        <v>317</v>
      </c>
      <c r="E77" s="123" t="str">
        <f t="shared" si="3"/>
        <v>Comunicación oficial sobre designación del responsable.</v>
      </c>
      <c r="F77" s="123"/>
      <c r="G77" s="117"/>
      <c r="H77" s="117"/>
      <c r="I77" s="117"/>
      <c r="J77" s="117"/>
      <c r="K77" s="117"/>
      <c r="L77" s="117"/>
      <c r="M77" s="117"/>
      <c r="N77" s="117"/>
      <c r="O77" s="128"/>
      <c r="P77" s="128"/>
      <c r="Q77" s="128"/>
      <c r="R77" s="128"/>
      <c r="S77" s="128"/>
      <c r="T77" s="128"/>
      <c r="U77" s="128"/>
      <c r="V77" s="128"/>
      <c r="W77" s="128"/>
      <c r="X77" s="128"/>
      <c r="Y77" s="117"/>
      <c r="Z77" s="119"/>
      <c r="AA77" s="117" t="s">
        <v>157</v>
      </c>
    </row>
    <row r="78" spans="1:27" ht="47.25" x14ac:dyDescent="0.2">
      <c r="A78" s="122" t="str">
        <f>IF('Por-tema'!I73="X","E",IF('Por-tema'!J73="X","T","P"))</f>
        <v>T</v>
      </c>
      <c r="B78" s="122" t="s">
        <v>158</v>
      </c>
      <c r="C78" s="151" t="s">
        <v>159</v>
      </c>
      <c r="D78" s="125" t="s">
        <v>317</v>
      </c>
      <c r="E78" s="123" t="str">
        <f t="shared" si="3"/>
        <v>Documentación formal de los escenarios definidos y analizados.</v>
      </c>
      <c r="F78" s="123"/>
      <c r="G78" s="117"/>
      <c r="H78" s="117"/>
      <c r="I78" s="117"/>
      <c r="J78" s="117"/>
      <c r="K78" s="117"/>
      <c r="L78" s="117"/>
      <c r="M78" s="117"/>
      <c r="N78" s="117"/>
      <c r="O78" s="128"/>
      <c r="P78" s="128"/>
      <c r="Q78" s="128"/>
      <c r="R78" s="128"/>
      <c r="S78" s="128"/>
      <c r="T78" s="128"/>
      <c r="U78" s="128"/>
      <c r="V78" s="128"/>
      <c r="W78" s="128"/>
      <c r="X78" s="128"/>
      <c r="Y78" s="117"/>
      <c r="Z78" s="119"/>
      <c r="AA78" s="117" t="s">
        <v>160</v>
      </c>
    </row>
    <row r="79" spans="1:27" ht="47.25" x14ac:dyDescent="0.2">
      <c r="A79" s="122" t="str">
        <f>IF('Por-tema'!I74="X","E",IF('Por-tema'!J74="X","T","P"))</f>
        <v>T</v>
      </c>
      <c r="B79" s="122" t="s">
        <v>161</v>
      </c>
      <c r="C79" s="151" t="s">
        <v>162</v>
      </c>
      <c r="D79" s="125" t="s">
        <v>317</v>
      </c>
      <c r="E79" s="123" t="str">
        <f t="shared" si="3"/>
        <v>Documentación formal del análisis de las variables utilizadas, así como la descripción de las fórmulas y su interpretación.</v>
      </c>
      <c r="F79" s="123"/>
      <c r="G79" s="117"/>
      <c r="H79" s="117"/>
      <c r="I79" s="117"/>
      <c r="J79" s="117"/>
      <c r="K79" s="117"/>
      <c r="L79" s="117"/>
      <c r="M79" s="117"/>
      <c r="N79" s="117"/>
      <c r="O79" s="128"/>
      <c r="P79" s="117"/>
      <c r="Q79" s="129"/>
      <c r="R79" s="128"/>
      <c r="S79" s="128"/>
      <c r="T79" s="128"/>
      <c r="U79" s="128"/>
      <c r="V79" s="128"/>
      <c r="W79" s="128"/>
      <c r="X79" s="128"/>
      <c r="Y79" s="117"/>
      <c r="Z79" s="119"/>
      <c r="AA79" s="117" t="s">
        <v>163</v>
      </c>
    </row>
    <row r="80" spans="1:27" x14ac:dyDescent="0.2">
      <c r="A80" s="122"/>
      <c r="B80" s="122"/>
      <c r="C80" s="151"/>
      <c r="D80" s="125"/>
      <c r="E80" s="123"/>
      <c r="F80" s="123"/>
      <c r="G80" s="117"/>
      <c r="H80" s="117"/>
      <c r="I80" s="117"/>
      <c r="J80" s="117"/>
      <c r="K80" s="117"/>
      <c r="L80" s="117"/>
      <c r="M80" s="117"/>
      <c r="N80" s="117"/>
      <c r="O80" s="117"/>
      <c r="P80" s="117"/>
      <c r="Q80" s="117"/>
      <c r="R80" s="117"/>
      <c r="S80" s="117"/>
      <c r="T80" s="117"/>
      <c r="U80" s="117"/>
      <c r="V80" s="117"/>
      <c r="W80" s="117"/>
      <c r="X80" s="117"/>
      <c r="Y80" s="117"/>
      <c r="Z80" s="119"/>
    </row>
    <row r="81" spans="1:28" x14ac:dyDescent="0.2">
      <c r="A81" s="99"/>
      <c r="B81" s="99">
        <v>5</v>
      </c>
      <c r="C81" s="152" t="s">
        <v>164</v>
      </c>
      <c r="D81" s="100"/>
      <c r="E81" s="100"/>
      <c r="F81" s="100"/>
      <c r="G81" s="126"/>
      <c r="H81" s="126"/>
      <c r="I81" s="117"/>
      <c r="J81" s="117"/>
      <c r="K81" s="117"/>
      <c r="L81" s="117"/>
      <c r="M81" s="117"/>
      <c r="N81" s="117"/>
      <c r="O81" s="118"/>
      <c r="P81" s="117"/>
      <c r="Q81" s="117"/>
      <c r="R81" s="117"/>
      <c r="S81" s="117"/>
      <c r="T81" s="117"/>
      <c r="U81" s="117"/>
      <c r="V81" s="117"/>
      <c r="W81" s="117"/>
      <c r="X81" s="117"/>
      <c r="Y81" s="117"/>
      <c r="Z81" s="119"/>
      <c r="AA81" s="127"/>
    </row>
    <row r="82" spans="1:28" ht="47.25" x14ac:dyDescent="0.2">
      <c r="A82" s="122" t="str">
        <f>IF('Por-tema'!I77="X","E",IF('Por-tema'!J77="X","T","P"))</f>
        <v>P</v>
      </c>
      <c r="B82" s="122" t="s">
        <v>165</v>
      </c>
      <c r="C82" s="151" t="s">
        <v>166</v>
      </c>
      <c r="D82" s="125" t="s">
        <v>317</v>
      </c>
      <c r="E82" s="123" t="str">
        <f t="shared" ref="E82:E97" si="4">+IF(D82= "SI",AA82,"")</f>
        <v>Normativa interna sobre la estructura del departamento de TI, debidamente oficializada por la autoridad institucional competente.</v>
      </c>
      <c r="F82" s="123"/>
      <c r="G82" s="117"/>
      <c r="H82" s="117"/>
      <c r="I82" s="117"/>
      <c r="J82" s="117"/>
      <c r="K82" s="117"/>
      <c r="L82" s="117"/>
      <c r="M82" s="117"/>
      <c r="N82" s="117"/>
      <c r="O82" s="117"/>
      <c r="P82" s="117"/>
      <c r="Q82" s="117"/>
      <c r="R82" s="117"/>
      <c r="S82" s="117"/>
      <c r="T82" s="117"/>
      <c r="U82" s="117"/>
      <c r="V82" s="117"/>
      <c r="W82" s="117"/>
      <c r="X82" s="117"/>
      <c r="Y82" s="117"/>
      <c r="Z82" s="119"/>
      <c r="AA82" s="117" t="s">
        <v>167</v>
      </c>
    </row>
    <row r="83" spans="1:28" ht="63" x14ac:dyDescent="0.2">
      <c r="A83" s="122" t="str">
        <f>IF('Por-tema'!I78="X","E",IF('Por-tema'!J78="X","T","P"))</f>
        <v>E</v>
      </c>
      <c r="B83" s="122" t="s">
        <v>168</v>
      </c>
      <c r="C83" s="156" t="s">
        <v>354</v>
      </c>
      <c r="D83" s="125" t="s">
        <v>317</v>
      </c>
      <c r="E83" s="123" t="str">
        <f t="shared" si="4"/>
        <v>Documento sobre designación formal de funcionarios.</v>
      </c>
      <c r="F83" s="123"/>
      <c r="G83" s="117"/>
      <c r="H83" s="117"/>
      <c r="I83" s="117"/>
      <c r="J83" s="117"/>
      <c r="K83" s="117"/>
      <c r="L83" s="117"/>
      <c r="M83" s="117"/>
      <c r="N83" s="117"/>
      <c r="O83" s="117"/>
      <c r="P83" s="117"/>
      <c r="Q83" s="117"/>
      <c r="R83" s="117"/>
      <c r="S83" s="117"/>
      <c r="T83" s="117"/>
      <c r="U83" s="117"/>
      <c r="V83" s="117"/>
      <c r="W83" s="117"/>
      <c r="X83" s="117"/>
      <c r="Y83" s="117"/>
      <c r="Z83" s="119"/>
      <c r="AA83" s="117" t="s">
        <v>169</v>
      </c>
    </row>
    <row r="84" spans="1:28" ht="173.25" x14ac:dyDescent="0.2">
      <c r="A84" s="122" t="str">
        <f>IF('Por-tema'!I79="X","E",IF('Por-tema'!J79="X","T","P"))</f>
        <v>E</v>
      </c>
      <c r="B84" s="122" t="s">
        <v>170</v>
      </c>
      <c r="C84" s="151" t="s">
        <v>337</v>
      </c>
      <c r="D84" s="125" t="s">
        <v>317</v>
      </c>
      <c r="E84" s="123" t="str">
        <f t="shared" si="4"/>
        <v>Plan estratégido de TI con indicación de lo requerido, debidamente oficializado y actualizado.</v>
      </c>
      <c r="F84" s="124"/>
      <c r="G84" s="128"/>
      <c r="H84" s="128"/>
      <c r="I84" s="128"/>
      <c r="J84" s="128"/>
      <c r="K84" s="128"/>
      <c r="L84" s="128"/>
      <c r="M84" s="128"/>
      <c r="N84" s="128"/>
      <c r="O84" s="117"/>
      <c r="P84" s="117"/>
      <c r="Q84" s="117"/>
      <c r="R84" s="117"/>
      <c r="S84" s="117"/>
      <c r="T84" s="117"/>
      <c r="U84" s="117"/>
      <c r="V84" s="117"/>
      <c r="W84" s="117"/>
      <c r="X84" s="117"/>
      <c r="Y84" s="117"/>
      <c r="Z84" s="128"/>
      <c r="AA84" s="117" t="s">
        <v>171</v>
      </c>
    </row>
    <row r="85" spans="1:28" ht="94.5" x14ac:dyDescent="0.2">
      <c r="A85" s="122" t="str">
        <f>IF('Por-tema'!I80="X","E",IF('Por-tema'!J80="X","T","P"))</f>
        <v>E</v>
      </c>
      <c r="B85" s="122" t="s">
        <v>172</v>
      </c>
      <c r="C85" s="151" t="s">
        <v>338</v>
      </c>
      <c r="D85" s="125" t="s">
        <v>5</v>
      </c>
      <c r="E85" s="123" t="str">
        <f t="shared" si="4"/>
        <v/>
      </c>
      <c r="F85" s="124"/>
      <c r="G85" s="128"/>
      <c r="H85" s="128"/>
      <c r="I85" s="128"/>
      <c r="J85" s="128"/>
      <c r="K85" s="128"/>
      <c r="L85" s="128"/>
      <c r="M85" s="128"/>
      <c r="N85" s="128"/>
      <c r="O85" s="117"/>
      <c r="P85" s="117"/>
      <c r="Q85" s="117"/>
      <c r="R85" s="117"/>
      <c r="S85" s="117"/>
      <c r="T85" s="117"/>
      <c r="U85" s="117"/>
      <c r="V85" s="117"/>
      <c r="W85" s="117"/>
      <c r="X85" s="117"/>
      <c r="Y85" s="117"/>
      <c r="Z85" s="128"/>
      <c r="AA85" s="117" t="s">
        <v>173</v>
      </c>
    </row>
    <row r="86" spans="1:28" ht="63" x14ac:dyDescent="0.2">
      <c r="A86" s="122" t="str">
        <f>IF('Por-tema'!I81="X","E",IF('Por-tema'!J81="X","T","P"))</f>
        <v>E</v>
      </c>
      <c r="B86" s="122" t="s">
        <v>174</v>
      </c>
      <c r="C86" s="151" t="s">
        <v>175</v>
      </c>
      <c r="D86" s="125" t="s">
        <v>5</v>
      </c>
      <c r="E86" s="123" t="str">
        <f t="shared" si="4"/>
        <v/>
      </c>
      <c r="F86" s="130"/>
      <c r="G86" s="128"/>
      <c r="H86" s="128"/>
      <c r="I86" s="128"/>
      <c r="J86" s="128"/>
      <c r="K86" s="128"/>
      <c r="L86" s="128"/>
      <c r="M86" s="128"/>
      <c r="N86" s="128"/>
      <c r="O86" s="117"/>
      <c r="P86" s="117"/>
      <c r="Q86" s="117"/>
      <c r="R86" s="117"/>
      <c r="S86" s="117"/>
      <c r="T86" s="117"/>
      <c r="U86" s="117"/>
      <c r="V86" s="117"/>
      <c r="W86" s="117"/>
      <c r="X86" s="117"/>
      <c r="Y86" s="117"/>
      <c r="Z86" s="128"/>
      <c r="AA86" s="117" t="s">
        <v>176</v>
      </c>
    </row>
    <row r="87" spans="1:28" ht="31.5" x14ac:dyDescent="0.2">
      <c r="A87" s="122" t="str">
        <f>IF('Por-tema'!I82="X","E",IF('Por-tema'!J82="X","T","P"))</f>
        <v>E</v>
      </c>
      <c r="B87" s="122" t="s">
        <v>177</v>
      </c>
      <c r="C87" s="151" t="s">
        <v>178</v>
      </c>
      <c r="D87" s="125" t="s">
        <v>5</v>
      </c>
      <c r="E87" s="123" t="str">
        <f t="shared" si="4"/>
        <v/>
      </c>
      <c r="F87" s="124"/>
      <c r="G87" s="128"/>
      <c r="H87" s="128"/>
      <c r="I87" s="128"/>
      <c r="J87" s="128"/>
      <c r="K87" s="128"/>
      <c r="L87" s="128"/>
      <c r="M87" s="128"/>
      <c r="N87" s="128"/>
      <c r="O87" s="117"/>
      <c r="P87" s="117"/>
      <c r="Q87" s="117"/>
      <c r="R87" s="117"/>
      <c r="S87" s="117"/>
      <c r="T87" s="117"/>
      <c r="U87" s="117"/>
      <c r="V87" s="117"/>
      <c r="W87" s="117"/>
      <c r="X87" s="117"/>
      <c r="Y87" s="117"/>
      <c r="Z87" s="128"/>
      <c r="AA87" s="117" t="s">
        <v>179</v>
      </c>
    </row>
    <row r="88" spans="1:28" ht="31.5" x14ac:dyDescent="0.2">
      <c r="A88" s="122" t="str">
        <f>IF('Por-tema'!I83="X","E",IF('Por-tema'!J83="X","T","P"))</f>
        <v>T</v>
      </c>
      <c r="B88" s="122" t="s">
        <v>180</v>
      </c>
      <c r="C88" s="151" t="s">
        <v>181</v>
      </c>
      <c r="D88" s="125" t="s">
        <v>5</v>
      </c>
      <c r="E88" s="123" t="str">
        <f t="shared" si="4"/>
        <v/>
      </c>
      <c r="F88" s="131"/>
      <c r="G88" s="128"/>
      <c r="H88" s="128"/>
      <c r="I88" s="128"/>
      <c r="J88" s="128"/>
      <c r="K88" s="128"/>
      <c r="L88" s="128"/>
      <c r="M88" s="128"/>
      <c r="N88" s="128"/>
      <c r="O88" s="117"/>
      <c r="P88" s="117"/>
      <c r="Q88" s="117"/>
      <c r="R88" s="117"/>
      <c r="S88" s="117"/>
      <c r="T88" s="117"/>
      <c r="U88" s="117"/>
      <c r="V88" s="117"/>
      <c r="W88" s="117"/>
      <c r="X88" s="117"/>
      <c r="Y88" s="117"/>
      <c r="Z88" s="128"/>
      <c r="AA88" s="117" t="s">
        <v>182</v>
      </c>
    </row>
    <row r="89" spans="1:28" ht="31.5" x14ac:dyDescent="0.25">
      <c r="A89" s="122" t="str">
        <f>IF('Por-tema'!I84="X","E",IF('Por-tema'!J84="X","T","P"))</f>
        <v>T</v>
      </c>
      <c r="B89" s="122" t="s">
        <v>183</v>
      </c>
      <c r="C89" s="151" t="s">
        <v>184</v>
      </c>
      <c r="D89" s="125" t="s">
        <v>5</v>
      </c>
      <c r="E89" s="123" t="str">
        <f t="shared" si="4"/>
        <v/>
      </c>
      <c r="F89" s="130"/>
      <c r="G89" s="128"/>
      <c r="H89" s="128"/>
      <c r="I89" s="128"/>
      <c r="J89" s="128"/>
      <c r="K89" s="128"/>
      <c r="L89" s="128"/>
      <c r="M89" s="128"/>
      <c r="N89" s="128"/>
      <c r="O89" s="117"/>
      <c r="P89" s="117"/>
      <c r="Q89" s="117"/>
      <c r="R89" s="117"/>
      <c r="S89" s="117"/>
      <c r="T89" s="117"/>
      <c r="U89" s="117"/>
      <c r="V89" s="117"/>
      <c r="W89" s="117"/>
      <c r="X89" s="117"/>
      <c r="Y89" s="128"/>
      <c r="Z89" s="128"/>
      <c r="AA89" s="117" t="s">
        <v>185</v>
      </c>
      <c r="AB89" s="132"/>
    </row>
    <row r="90" spans="1:28" ht="141.75" x14ac:dyDescent="0.25">
      <c r="A90" s="122" t="str">
        <f>IF('Por-tema'!I85="X","E",IF('Por-tema'!J85="X","T","P"))</f>
        <v>T</v>
      </c>
      <c r="B90" s="122" t="s">
        <v>186</v>
      </c>
      <c r="C90" s="151" t="s">
        <v>339</v>
      </c>
      <c r="D90" s="125" t="s">
        <v>317</v>
      </c>
      <c r="E90" s="123" t="str">
        <f t="shared" si="4"/>
        <v>Directrices o políticas relativas a los temas contemplados en la pregunta, oficializadas por la autoridad institucional competente.</v>
      </c>
      <c r="F90" s="124"/>
      <c r="G90" s="128"/>
      <c r="H90" s="128"/>
      <c r="I90" s="128"/>
      <c r="J90" s="128"/>
      <c r="K90" s="128"/>
      <c r="L90" s="128"/>
      <c r="M90" s="128"/>
      <c r="N90" s="128"/>
      <c r="O90" s="117"/>
      <c r="P90" s="117"/>
      <c r="Q90" s="117"/>
      <c r="R90" s="117"/>
      <c r="S90" s="117"/>
      <c r="T90" s="117"/>
      <c r="U90" s="117"/>
      <c r="V90" s="117"/>
      <c r="W90" s="117"/>
      <c r="X90" s="117"/>
      <c r="Y90" s="128"/>
      <c r="Z90" s="128"/>
      <c r="AA90" s="117" t="s">
        <v>187</v>
      </c>
      <c r="AB90" s="113"/>
    </row>
    <row r="91" spans="1:28" ht="173.25" x14ac:dyDescent="0.2">
      <c r="A91" s="122" t="str">
        <f>IF('Por-tema'!I86="X","E",IF('Por-tema'!J86="X","T","P"))</f>
        <v>P</v>
      </c>
      <c r="B91" s="122" t="s">
        <v>188</v>
      </c>
      <c r="C91" s="151" t="s">
        <v>340</v>
      </c>
      <c r="D91" s="125" t="s">
        <v>5</v>
      </c>
      <c r="E91" s="123" t="str">
        <f t="shared" si="4"/>
        <v/>
      </c>
      <c r="F91" s="124"/>
      <c r="G91" s="128"/>
      <c r="H91" s="128"/>
      <c r="I91" s="128"/>
      <c r="J91" s="128"/>
      <c r="K91" s="128"/>
      <c r="L91" s="128"/>
      <c r="M91" s="128"/>
      <c r="N91" s="128"/>
      <c r="O91" s="117"/>
      <c r="P91" s="117"/>
      <c r="Q91" s="117"/>
      <c r="R91" s="117"/>
      <c r="S91" s="117"/>
      <c r="T91" s="117"/>
      <c r="U91" s="117"/>
      <c r="V91" s="117"/>
      <c r="W91" s="117"/>
      <c r="X91" s="117"/>
      <c r="Y91" s="128"/>
      <c r="Z91" s="128"/>
      <c r="AA91" s="117" t="s">
        <v>189</v>
      </c>
    </row>
    <row r="92" spans="1:28" ht="31.5" x14ac:dyDescent="0.2">
      <c r="A92" s="122" t="str">
        <f>IF('Por-tema'!I87="X","E",IF('Por-tema'!J87="X","T","P"))</f>
        <v>P</v>
      </c>
      <c r="B92" s="122" t="s">
        <v>190</v>
      </c>
      <c r="C92" s="151" t="s">
        <v>191</v>
      </c>
      <c r="D92" s="125" t="s">
        <v>5</v>
      </c>
      <c r="E92" s="123" t="str">
        <f t="shared" si="4"/>
        <v/>
      </c>
      <c r="F92" s="124"/>
      <c r="G92" s="128"/>
      <c r="H92" s="128"/>
      <c r="I92" s="128"/>
      <c r="J92" s="128"/>
      <c r="K92" s="128"/>
      <c r="L92" s="128"/>
      <c r="M92" s="128"/>
      <c r="N92" s="128"/>
      <c r="O92" s="117"/>
      <c r="P92" s="117"/>
      <c r="Q92" s="117"/>
      <c r="R92" s="117"/>
      <c r="S92" s="117"/>
      <c r="T92" s="117"/>
      <c r="U92" s="117"/>
      <c r="V92" s="117"/>
      <c r="W92" s="117"/>
      <c r="X92" s="117"/>
      <c r="Y92" s="128"/>
      <c r="Z92" s="128"/>
      <c r="AA92" s="117" t="s">
        <v>192</v>
      </c>
    </row>
    <row r="93" spans="1:28" ht="47.25" x14ac:dyDescent="0.2">
      <c r="A93" s="122" t="str">
        <f>IF('Por-tema'!I88="X","E",IF('Por-tema'!J88="X","T","P"))</f>
        <v>P</v>
      </c>
      <c r="B93" s="122" t="s">
        <v>193</v>
      </c>
      <c r="C93" s="151" t="s">
        <v>194</v>
      </c>
      <c r="D93" s="125" t="s">
        <v>317</v>
      </c>
      <c r="E93" s="123" t="str">
        <f t="shared" si="4"/>
        <v>Procedimientos oficializados y bitácora de accesos.</v>
      </c>
      <c r="F93" s="124"/>
      <c r="G93" s="128"/>
      <c r="H93" s="128"/>
      <c r="I93" s="117"/>
      <c r="J93" s="117"/>
      <c r="K93" s="117"/>
      <c r="L93" s="117"/>
      <c r="M93" s="117"/>
      <c r="N93" s="117"/>
      <c r="O93" s="117"/>
      <c r="P93" s="117"/>
      <c r="Q93" s="117"/>
      <c r="R93" s="117"/>
      <c r="S93" s="117"/>
      <c r="T93" s="117"/>
      <c r="U93" s="117"/>
      <c r="V93" s="117"/>
      <c r="W93" s="117"/>
      <c r="X93" s="117"/>
      <c r="Y93" s="128"/>
      <c r="Z93" s="119"/>
      <c r="AA93" s="128" t="s">
        <v>195</v>
      </c>
    </row>
    <row r="94" spans="1:28" ht="47.25" x14ac:dyDescent="0.2">
      <c r="A94" s="122" t="str">
        <f>IF('Por-tema'!I89="X","E",IF('Por-tema'!J89="X","T","P"))</f>
        <v>E</v>
      </c>
      <c r="B94" s="122" t="s">
        <v>196</v>
      </c>
      <c r="C94" s="151" t="s">
        <v>197</v>
      </c>
      <c r="D94" s="125" t="s">
        <v>317</v>
      </c>
      <c r="E94" s="123" t="str">
        <f t="shared" si="4"/>
        <v>Documentación de las medidas aplicadas.</v>
      </c>
      <c r="F94" s="124"/>
      <c r="G94" s="128"/>
      <c r="H94" s="128"/>
      <c r="I94" s="117"/>
      <c r="J94" s="117"/>
      <c r="K94" s="117"/>
      <c r="L94" s="117"/>
      <c r="M94" s="117"/>
      <c r="N94" s="117"/>
      <c r="O94" s="117"/>
      <c r="P94" s="117"/>
      <c r="Q94" s="117"/>
      <c r="R94" s="117"/>
      <c r="S94" s="117"/>
      <c r="T94" s="117"/>
      <c r="U94" s="117"/>
      <c r="V94" s="117"/>
      <c r="W94" s="117"/>
      <c r="X94" s="117"/>
      <c r="Y94" s="128"/>
      <c r="Z94" s="119"/>
      <c r="AA94" s="128" t="s">
        <v>198</v>
      </c>
    </row>
    <row r="95" spans="1:28" ht="63" x14ac:dyDescent="0.2">
      <c r="A95" s="122" t="str">
        <f>IF('Por-tema'!I90="X","E",IF('Por-tema'!J90="X","T","P"))</f>
        <v>P</v>
      </c>
      <c r="B95" s="122" t="s">
        <v>199</v>
      </c>
      <c r="C95" s="151" t="s">
        <v>200</v>
      </c>
      <c r="D95" s="125" t="s">
        <v>5</v>
      </c>
      <c r="E95" s="123" t="str">
        <f t="shared" si="4"/>
        <v/>
      </c>
      <c r="F95" s="124"/>
      <c r="G95" s="128"/>
      <c r="H95" s="128"/>
      <c r="I95" s="117"/>
      <c r="J95" s="117"/>
      <c r="K95" s="117"/>
      <c r="L95" s="117"/>
      <c r="M95" s="117"/>
      <c r="N95" s="117"/>
      <c r="O95" s="117"/>
      <c r="P95" s="117"/>
      <c r="Q95" s="117"/>
      <c r="R95" s="117"/>
      <c r="S95" s="117"/>
      <c r="T95" s="117"/>
      <c r="U95" s="117"/>
      <c r="V95" s="117"/>
      <c r="W95" s="117"/>
      <c r="X95" s="117"/>
      <c r="Y95" s="117"/>
      <c r="Z95" s="119"/>
      <c r="AA95" s="117" t="s">
        <v>201</v>
      </c>
    </row>
    <row r="96" spans="1:28" ht="31.5" x14ac:dyDescent="0.2">
      <c r="A96" s="122" t="str">
        <f>IF('Por-tema'!I91="X","E",IF('Por-tema'!J91="X","T","P"))</f>
        <v>E</v>
      </c>
      <c r="B96" s="122" t="s">
        <v>202</v>
      </c>
      <c r="C96" s="151" t="s">
        <v>203</v>
      </c>
      <c r="D96" s="125" t="s">
        <v>317</v>
      </c>
      <c r="E96" s="123" t="str">
        <f t="shared" si="4"/>
        <v>Documento en el que se formaliza el plan de continuidad de servicios.</v>
      </c>
      <c r="F96" s="123"/>
      <c r="G96" s="117"/>
      <c r="H96" s="117"/>
      <c r="I96" s="117"/>
      <c r="J96" s="117"/>
      <c r="K96" s="117"/>
      <c r="L96" s="117"/>
      <c r="M96" s="117"/>
      <c r="N96" s="117"/>
      <c r="O96" s="117"/>
      <c r="P96" s="117"/>
      <c r="Q96" s="117"/>
      <c r="R96" s="117"/>
      <c r="S96" s="117"/>
      <c r="T96" s="117"/>
      <c r="U96" s="117"/>
      <c r="V96" s="117"/>
      <c r="W96" s="117"/>
      <c r="X96" s="117"/>
      <c r="Y96" s="117"/>
      <c r="Z96" s="119"/>
      <c r="AA96" s="117" t="s">
        <v>204</v>
      </c>
    </row>
    <row r="97" spans="1:28" ht="31.5" x14ac:dyDescent="0.2">
      <c r="A97" s="122" t="str">
        <f>IF('Por-tema'!I92="X","E",IF('Por-tema'!J92="X","T","P"))</f>
        <v>T</v>
      </c>
      <c r="B97" s="122" t="s">
        <v>205</v>
      </c>
      <c r="C97" s="151" t="s">
        <v>206</v>
      </c>
      <c r="D97" s="125" t="s">
        <v>5</v>
      </c>
      <c r="E97" s="123" t="str">
        <f t="shared" si="4"/>
        <v/>
      </c>
      <c r="F97" s="124"/>
      <c r="G97" s="117"/>
      <c r="H97" s="117"/>
      <c r="I97" s="117"/>
      <c r="J97" s="117"/>
      <c r="K97" s="117"/>
      <c r="L97" s="117"/>
      <c r="M97" s="117"/>
      <c r="N97" s="117"/>
      <c r="O97" s="117"/>
      <c r="P97" s="117"/>
      <c r="Q97" s="117"/>
      <c r="R97" s="117"/>
      <c r="S97" s="117"/>
      <c r="T97" s="117"/>
      <c r="U97" s="117"/>
      <c r="V97" s="117"/>
      <c r="W97" s="117"/>
      <c r="X97" s="117"/>
      <c r="Y97" s="117"/>
      <c r="Z97" s="119"/>
      <c r="AA97" s="117" t="s">
        <v>207</v>
      </c>
      <c r="AB97" s="128"/>
    </row>
    <row r="98" spans="1:28" x14ac:dyDescent="0.2">
      <c r="A98" s="122"/>
      <c r="B98" s="122"/>
      <c r="C98" s="151"/>
      <c r="D98" s="125"/>
      <c r="E98" s="123"/>
      <c r="F98" s="123"/>
      <c r="G98" s="117"/>
      <c r="H98" s="117"/>
      <c r="I98" s="117"/>
      <c r="J98" s="117"/>
      <c r="K98" s="117"/>
      <c r="L98" s="117"/>
      <c r="M98" s="117"/>
      <c r="N98" s="117"/>
      <c r="O98" s="117"/>
      <c r="P98" s="117"/>
      <c r="Q98" s="117"/>
      <c r="R98" s="117"/>
      <c r="S98" s="117"/>
      <c r="T98" s="117"/>
      <c r="U98" s="117"/>
      <c r="V98" s="117"/>
      <c r="W98" s="117"/>
      <c r="X98" s="117"/>
      <c r="Y98" s="117"/>
      <c r="Z98" s="119"/>
      <c r="AB98" s="128"/>
    </row>
    <row r="99" spans="1:28" x14ac:dyDescent="0.2">
      <c r="A99" s="99"/>
      <c r="B99" s="99">
        <v>6</v>
      </c>
      <c r="C99" s="152" t="s">
        <v>208</v>
      </c>
      <c r="D99" s="100"/>
      <c r="E99" s="100"/>
      <c r="F99" s="100"/>
      <c r="G99" s="126"/>
      <c r="H99" s="126"/>
      <c r="I99" s="117"/>
      <c r="J99" s="117"/>
      <c r="K99" s="117"/>
      <c r="L99" s="117"/>
      <c r="M99" s="117"/>
      <c r="N99" s="117"/>
      <c r="O99" s="118"/>
      <c r="P99" s="117"/>
      <c r="Q99" s="117"/>
      <c r="R99" s="117"/>
      <c r="S99" s="117"/>
      <c r="T99" s="117"/>
      <c r="U99" s="117"/>
      <c r="V99" s="117"/>
      <c r="W99" s="117"/>
      <c r="X99" s="117"/>
      <c r="Y99" s="117"/>
      <c r="Z99" s="119"/>
      <c r="AA99" s="127"/>
    </row>
    <row r="100" spans="1:28" ht="126" x14ac:dyDescent="0.2">
      <c r="A100" s="122" t="str">
        <f>IF('Por-tema'!I95="X","E",IF('Por-tema'!J95="X","T","P"))</f>
        <v>P</v>
      </c>
      <c r="B100" s="122" t="s">
        <v>209</v>
      </c>
      <c r="C100" s="151" t="s">
        <v>341</v>
      </c>
      <c r="D100" s="125" t="s">
        <v>5</v>
      </c>
      <c r="E100" s="123" t="str">
        <f t="shared" ref="E100:E112" si="5">+IF(D100= "SI",AA100,"")</f>
        <v/>
      </c>
      <c r="F100" s="123"/>
      <c r="G100" s="117"/>
      <c r="H100" s="117"/>
      <c r="I100" s="117"/>
      <c r="J100" s="117"/>
      <c r="K100" s="117"/>
      <c r="L100" s="117"/>
      <c r="M100" s="117"/>
      <c r="N100" s="117"/>
      <c r="O100" s="117"/>
      <c r="P100" s="117"/>
      <c r="Q100" s="117"/>
      <c r="R100" s="117"/>
      <c r="S100" s="117"/>
      <c r="T100" s="117"/>
      <c r="U100" s="117"/>
      <c r="V100" s="117"/>
      <c r="W100" s="117"/>
      <c r="X100" s="117"/>
      <c r="Y100" s="117"/>
      <c r="Z100" s="119"/>
      <c r="AA100" s="117" t="s">
        <v>210</v>
      </c>
    </row>
    <row r="101" spans="1:28" ht="47.25" x14ac:dyDescent="0.2">
      <c r="A101" s="122" t="str">
        <f>IF('Por-tema'!I96="X","E",IF('Por-tema'!J96="X","T","P"))</f>
        <v>P</v>
      </c>
      <c r="B101" s="122" t="s">
        <v>211</v>
      </c>
      <c r="C101" s="151" t="s">
        <v>212</v>
      </c>
      <c r="D101" s="125" t="s">
        <v>317</v>
      </c>
      <c r="E101" s="123" t="str">
        <f t="shared" si="5"/>
        <v>Imagen respectiva de la página de Internet de la institución.</v>
      </c>
      <c r="F101" s="123"/>
      <c r="G101" s="117"/>
      <c r="H101" s="117"/>
      <c r="I101" s="117"/>
      <c r="J101" s="117"/>
      <c r="K101" s="117"/>
      <c r="L101" s="117"/>
      <c r="M101" s="117"/>
      <c r="N101" s="117"/>
      <c r="O101" s="117"/>
      <c r="P101" s="117"/>
      <c r="Q101" s="117"/>
      <c r="R101" s="117"/>
      <c r="S101" s="117"/>
      <c r="T101" s="117"/>
      <c r="U101" s="117"/>
      <c r="V101" s="117"/>
      <c r="W101" s="117"/>
      <c r="X101" s="117"/>
      <c r="Y101" s="117"/>
      <c r="Z101" s="119"/>
      <c r="AA101" s="117" t="s">
        <v>139</v>
      </c>
    </row>
    <row r="102" spans="1:28" ht="47.25" x14ac:dyDescent="0.2">
      <c r="A102" s="122" t="str">
        <f>IF('Por-tema'!I97="X","E",IF('Por-tema'!J97="X","T","P"))</f>
        <v>P</v>
      </c>
      <c r="B102" s="122" t="s">
        <v>213</v>
      </c>
      <c r="C102" s="151" t="s">
        <v>214</v>
      </c>
      <c r="D102" s="125" t="s">
        <v>317</v>
      </c>
      <c r="E102" s="123" t="str">
        <f t="shared" si="5"/>
        <v>Normativa interna para el uso de firma digital y su aplicación en gestiones de los usuarios.</v>
      </c>
      <c r="F102" s="123"/>
      <c r="G102" s="117"/>
      <c r="H102" s="117"/>
      <c r="I102" s="117"/>
      <c r="J102" s="117"/>
      <c r="K102" s="117"/>
      <c r="L102" s="117"/>
      <c r="M102" s="117"/>
      <c r="N102" s="117"/>
      <c r="O102" s="117"/>
      <c r="P102" s="117"/>
      <c r="Q102" s="117"/>
      <c r="R102" s="117"/>
      <c r="S102" s="117"/>
      <c r="T102" s="117"/>
      <c r="U102" s="117"/>
      <c r="V102" s="117"/>
      <c r="W102" s="117"/>
      <c r="X102" s="117"/>
      <c r="Y102" s="117"/>
      <c r="Z102" s="119"/>
      <c r="AA102" s="117" t="s">
        <v>215</v>
      </c>
    </row>
    <row r="103" spans="1:28" ht="31.5" x14ac:dyDescent="0.2">
      <c r="A103" s="122" t="str">
        <f>IF('Por-tema'!I98="X","E",IF('Por-tema'!J98="X","T","P"))</f>
        <v>P</v>
      </c>
      <c r="B103" s="122" t="s">
        <v>216</v>
      </c>
      <c r="C103" s="151" t="s">
        <v>217</v>
      </c>
      <c r="D103" s="125" t="s">
        <v>5</v>
      </c>
      <c r="E103" s="123" t="str">
        <f t="shared" si="5"/>
        <v/>
      </c>
      <c r="F103" s="123"/>
      <c r="G103" s="117"/>
      <c r="H103" s="117"/>
      <c r="I103" s="117"/>
      <c r="J103" s="117"/>
      <c r="K103" s="117"/>
      <c r="L103" s="117"/>
      <c r="M103" s="117"/>
      <c r="N103" s="117"/>
      <c r="O103" s="117"/>
      <c r="P103" s="117"/>
      <c r="Q103" s="117"/>
      <c r="R103" s="117"/>
      <c r="S103" s="117"/>
      <c r="T103" s="117"/>
      <c r="U103" s="117"/>
      <c r="V103" s="117"/>
      <c r="W103" s="117"/>
      <c r="X103" s="117"/>
      <c r="Y103" s="117"/>
      <c r="Z103" s="119"/>
      <c r="AA103" s="117" t="s">
        <v>218</v>
      </c>
    </row>
    <row r="104" spans="1:28" ht="78.75" x14ac:dyDescent="0.2">
      <c r="A104" s="122" t="str">
        <f>IF('Por-tema'!I99="X","E",IF('Por-tema'!J99="X","T","P"))</f>
        <v>P</v>
      </c>
      <c r="B104" s="122" t="s">
        <v>219</v>
      </c>
      <c r="C104" s="151" t="s">
        <v>342</v>
      </c>
      <c r="D104" s="125" t="s">
        <v>317</v>
      </c>
      <c r="E104" s="123" t="str">
        <f t="shared" si="5"/>
        <v>Documentación sobre la instalación de buzones o similares, y reporte de atención de comentarios y sugerencias.</v>
      </c>
      <c r="F104" s="123"/>
      <c r="G104" s="117"/>
      <c r="H104" s="117"/>
      <c r="I104" s="117"/>
      <c r="J104" s="117"/>
      <c r="K104" s="117"/>
      <c r="L104" s="117"/>
      <c r="M104" s="117"/>
      <c r="N104" s="117"/>
      <c r="O104" s="117"/>
      <c r="P104" s="117"/>
      <c r="Q104" s="117"/>
      <c r="R104" s="117"/>
      <c r="S104" s="117"/>
      <c r="T104" s="117"/>
      <c r="U104" s="117"/>
      <c r="V104" s="117"/>
      <c r="W104" s="117"/>
      <c r="X104" s="117"/>
      <c r="Y104" s="117"/>
      <c r="Z104" s="119"/>
      <c r="AA104" s="117" t="s">
        <v>220</v>
      </c>
    </row>
    <row r="105" spans="1:28" ht="141.75" x14ac:dyDescent="0.2">
      <c r="A105" s="122" t="str">
        <f>IF('Por-tema'!I100="X","E",IF('Por-tema'!J100="X","T","P"))</f>
        <v>E</v>
      </c>
      <c r="B105" s="122" t="s">
        <v>221</v>
      </c>
      <c r="C105" s="151" t="s">
        <v>343</v>
      </c>
      <c r="D105" s="125" t="s">
        <v>317</v>
      </c>
      <c r="E105" s="123" t="str">
        <f t="shared" si="5"/>
        <v>Reglamento orgánico de la institución, donde se considere la contraloría de servicios o la unidad que realiza las actividades señaladas por la pregunta. También es aceptable el reglamento de la contraloría de servicios, si existe. En todos los casos, el documento probatorio debe corresponder a una regulación aprobada por la máxima autoridad.</v>
      </c>
      <c r="F105" s="123"/>
      <c r="G105" s="117"/>
      <c r="H105" s="117"/>
      <c r="I105" s="117"/>
      <c r="J105" s="117"/>
      <c r="K105" s="117"/>
      <c r="L105" s="117"/>
      <c r="M105" s="117"/>
      <c r="N105" s="117"/>
      <c r="O105" s="117"/>
      <c r="P105" s="117"/>
      <c r="Q105" s="117"/>
      <c r="R105" s="117"/>
      <c r="S105" s="117"/>
      <c r="T105" s="117"/>
      <c r="U105" s="117"/>
      <c r="V105" s="117"/>
      <c r="W105" s="117"/>
      <c r="X105" s="117"/>
      <c r="Y105" s="117"/>
      <c r="Z105" s="119"/>
      <c r="AA105" s="117" t="s">
        <v>222</v>
      </c>
    </row>
    <row r="106" spans="1:28" ht="63" x14ac:dyDescent="0.2">
      <c r="A106" s="122" t="str">
        <f>IF('Por-tema'!I101="X","E",IF('Por-tema'!J101="X","T","P"))</f>
        <v>E</v>
      </c>
      <c r="B106" s="122" t="s">
        <v>223</v>
      </c>
      <c r="C106" s="151" t="s">
        <v>344</v>
      </c>
      <c r="D106" s="125" t="s">
        <v>5</v>
      </c>
      <c r="E106" s="123" t="str">
        <f t="shared" si="5"/>
        <v/>
      </c>
      <c r="F106" s="123"/>
      <c r="G106" s="117"/>
      <c r="H106" s="117"/>
      <c r="I106" s="117"/>
      <c r="J106" s="117"/>
      <c r="K106" s="117"/>
      <c r="L106" s="117"/>
      <c r="M106" s="117"/>
      <c r="N106" s="117"/>
      <c r="O106" s="117"/>
      <c r="P106" s="117"/>
      <c r="Q106" s="117"/>
      <c r="R106" s="117"/>
      <c r="S106" s="117"/>
      <c r="T106" s="117"/>
      <c r="U106" s="117"/>
      <c r="V106" s="117"/>
      <c r="W106" s="117"/>
      <c r="X106" s="117"/>
      <c r="Y106" s="117"/>
      <c r="Z106" s="119"/>
      <c r="AA106" s="117" t="s">
        <v>224</v>
      </c>
    </row>
    <row r="107" spans="1:28" ht="47.25" x14ac:dyDescent="0.2">
      <c r="A107" s="122" t="str">
        <f>IF('Por-tema'!I102="X","E",IF('Por-tema'!J102="X","T","P"))</f>
        <v>E</v>
      </c>
      <c r="B107" s="122" t="s">
        <v>225</v>
      </c>
      <c r="C107" s="151" t="s">
        <v>226</v>
      </c>
      <c r="D107" s="125" t="s">
        <v>5</v>
      </c>
      <c r="E107" s="123" t="str">
        <f t="shared" si="5"/>
        <v/>
      </c>
      <c r="F107" s="123"/>
      <c r="G107" s="117"/>
      <c r="H107" s="117"/>
      <c r="I107" s="117"/>
      <c r="J107" s="117"/>
      <c r="K107" s="117"/>
      <c r="L107" s="117"/>
      <c r="M107" s="117"/>
      <c r="N107" s="117"/>
      <c r="O107" s="117"/>
      <c r="P107" s="117"/>
      <c r="Q107" s="117"/>
      <c r="R107" s="117"/>
      <c r="S107" s="117"/>
      <c r="T107" s="117"/>
      <c r="U107" s="117"/>
      <c r="V107" s="117"/>
      <c r="W107" s="117"/>
      <c r="X107" s="117"/>
      <c r="Y107" s="117"/>
      <c r="Z107" s="119"/>
      <c r="AA107" s="117" t="s">
        <v>227</v>
      </c>
    </row>
    <row r="108" spans="1:28" ht="141.75" x14ac:dyDescent="0.2">
      <c r="A108" s="122" t="str">
        <f>IF('Por-tema'!I103="X","E",IF('Por-tema'!J103="X","T","P"))</f>
        <v>E</v>
      </c>
      <c r="B108" s="122" t="s">
        <v>228</v>
      </c>
      <c r="C108" s="151" t="s">
        <v>345</v>
      </c>
      <c r="D108" s="125" t="s">
        <v>317</v>
      </c>
      <c r="E108" s="123" t="str">
        <f t="shared" si="5"/>
        <v>Política oficializada por la autoridad institucional pertinente, y documentación probatoria de la divulgación efectuada.</v>
      </c>
      <c r="F108" s="123"/>
      <c r="G108" s="117"/>
      <c r="H108" s="117"/>
      <c r="I108" s="117"/>
      <c r="J108" s="117"/>
      <c r="K108" s="117"/>
      <c r="L108" s="117"/>
      <c r="M108" s="117"/>
      <c r="N108" s="117"/>
      <c r="O108" s="117"/>
      <c r="P108" s="117"/>
      <c r="Q108" s="117"/>
      <c r="R108" s="117"/>
      <c r="S108" s="117"/>
      <c r="T108" s="117"/>
      <c r="U108" s="117"/>
      <c r="V108" s="117"/>
      <c r="W108" s="117"/>
      <c r="X108" s="117"/>
      <c r="Y108" s="117"/>
      <c r="Z108" s="119"/>
      <c r="AA108" s="117" t="s">
        <v>229</v>
      </c>
    </row>
    <row r="109" spans="1:28" ht="110.25" x14ac:dyDescent="0.2">
      <c r="A109" s="122" t="str">
        <f>IF('Por-tema'!I104="X","E",IF('Por-tema'!J104="X","T","P"))</f>
        <v>T</v>
      </c>
      <c r="B109" s="122" t="s">
        <v>230</v>
      </c>
      <c r="C109" s="151" t="s">
        <v>346</v>
      </c>
      <c r="D109" s="125" t="s">
        <v>317</v>
      </c>
      <c r="E109" s="123" t="str">
        <f t="shared" si="5"/>
        <v>Criterios de admisibilidad de denuncias oficializados por la autoridad institucional pertinente, y documentación probatoria de la divulgación efectuada.</v>
      </c>
      <c r="F109" s="123"/>
      <c r="G109" s="117"/>
      <c r="H109" s="117"/>
      <c r="I109" s="117"/>
      <c r="J109" s="117"/>
      <c r="K109" s="117"/>
      <c r="L109" s="117"/>
      <c r="M109" s="117"/>
      <c r="N109" s="117"/>
      <c r="O109" s="117"/>
      <c r="P109" s="117"/>
      <c r="Q109" s="117"/>
      <c r="R109" s="117"/>
      <c r="S109" s="117"/>
      <c r="T109" s="117"/>
      <c r="U109" s="117"/>
      <c r="V109" s="117"/>
      <c r="W109" s="117"/>
      <c r="X109" s="117"/>
      <c r="Y109" s="117"/>
      <c r="Z109" s="119"/>
      <c r="AA109" s="117" t="s">
        <v>231</v>
      </c>
    </row>
    <row r="110" spans="1:28" ht="157.5" x14ac:dyDescent="0.2">
      <c r="A110" s="122" t="str">
        <f>IF('Por-tema'!I105="X","E",IF('Por-tema'!J105="X","T","P"))</f>
        <v>E</v>
      </c>
      <c r="B110" s="122" t="s">
        <v>232</v>
      </c>
      <c r="C110" s="151" t="s">
        <v>347</v>
      </c>
      <c r="D110" s="125" t="s">
        <v>317</v>
      </c>
      <c r="E110" s="123" t="str">
        <f t="shared" si="5"/>
        <v>Regulaciones sobre tratamiento de denuncias debidamente oficializadas por la autoridad institucional pertinente, que contemplen lo señalado por la pregunta.</v>
      </c>
      <c r="F110" s="123"/>
      <c r="G110" s="117"/>
      <c r="H110" s="117"/>
      <c r="I110" s="117"/>
      <c r="J110" s="117"/>
      <c r="K110" s="117"/>
      <c r="L110" s="117"/>
      <c r="M110" s="117"/>
      <c r="N110" s="117"/>
      <c r="O110" s="117"/>
      <c r="P110" s="117"/>
      <c r="Q110" s="117"/>
      <c r="R110" s="117"/>
      <c r="S110" s="117"/>
      <c r="T110" s="117"/>
      <c r="U110" s="117"/>
      <c r="V110" s="117"/>
      <c r="W110" s="117"/>
      <c r="X110" s="117"/>
      <c r="Y110" s="117"/>
      <c r="Z110" s="119"/>
      <c r="AA110" s="117" t="s">
        <v>233</v>
      </c>
    </row>
    <row r="111" spans="1:28" ht="173.25" x14ac:dyDescent="0.2">
      <c r="A111" s="122" t="str">
        <f>IF('Por-tema'!I106="X","E",IF('Por-tema'!J106="X","T","P"))</f>
        <v>T</v>
      </c>
      <c r="B111" s="122" t="s">
        <v>234</v>
      </c>
      <c r="C111" s="151" t="s">
        <v>348</v>
      </c>
      <c r="D111" s="125" t="s">
        <v>5</v>
      </c>
      <c r="E111" s="123" t="str">
        <f t="shared" si="5"/>
        <v/>
      </c>
      <c r="F111" s="123"/>
      <c r="G111" s="117"/>
      <c r="H111" s="117"/>
      <c r="I111" s="117"/>
      <c r="J111" s="117"/>
      <c r="K111" s="117"/>
      <c r="L111" s="117"/>
      <c r="M111" s="117"/>
      <c r="N111" s="117"/>
      <c r="O111" s="117"/>
      <c r="P111" s="117"/>
      <c r="Q111" s="117"/>
      <c r="R111" s="117"/>
      <c r="S111" s="117"/>
      <c r="T111" s="117"/>
      <c r="U111" s="117"/>
      <c r="V111" s="117"/>
      <c r="W111" s="117"/>
      <c r="X111" s="117"/>
      <c r="Y111" s="117"/>
      <c r="Z111" s="119"/>
      <c r="AA111" s="117" t="s">
        <v>233</v>
      </c>
    </row>
    <row r="112" spans="1:28" ht="267.75" x14ac:dyDescent="0.2">
      <c r="A112" s="122" t="str">
        <f>IF('Por-tema'!I107="X","E",IF('Por-tema'!J107="X","T","P"))</f>
        <v>E</v>
      </c>
      <c r="B112" s="122" t="s">
        <v>235</v>
      </c>
      <c r="C112" s="151" t="s">
        <v>349</v>
      </c>
      <c r="D112" s="125" t="s">
        <v>317</v>
      </c>
      <c r="E112" s="123" t="str">
        <f t="shared" si="5"/>
        <v>Imagen respectiva de la página de Internet de la institución.</v>
      </c>
      <c r="F112" s="123"/>
      <c r="G112" s="117"/>
      <c r="H112" s="117"/>
      <c r="I112" s="117"/>
      <c r="J112" s="117"/>
      <c r="K112" s="117"/>
      <c r="L112" s="117"/>
      <c r="M112" s="117"/>
      <c r="N112" s="117"/>
      <c r="O112" s="117"/>
      <c r="P112" s="117"/>
      <c r="Q112" s="117"/>
      <c r="R112" s="117"/>
      <c r="S112" s="117"/>
      <c r="T112" s="117"/>
      <c r="U112" s="117"/>
      <c r="V112" s="117"/>
      <c r="W112" s="117"/>
      <c r="X112" s="117"/>
      <c r="Y112" s="117"/>
      <c r="Z112" s="119"/>
      <c r="AA112" s="117" t="s">
        <v>139</v>
      </c>
    </row>
    <row r="113" spans="1:27" x14ac:dyDescent="0.2">
      <c r="A113" s="122"/>
      <c r="B113" s="122"/>
      <c r="C113" s="151"/>
      <c r="D113" s="125"/>
      <c r="E113" s="123"/>
      <c r="F113" s="123"/>
      <c r="G113" s="117"/>
      <c r="H113" s="117"/>
      <c r="I113" s="117"/>
      <c r="J113" s="117"/>
      <c r="K113" s="117"/>
      <c r="L113" s="117"/>
      <c r="M113" s="117"/>
      <c r="N113" s="117"/>
      <c r="O113" s="117"/>
      <c r="P113" s="117"/>
      <c r="Q113" s="117"/>
      <c r="R113" s="117"/>
      <c r="S113" s="117"/>
      <c r="T113" s="117"/>
      <c r="U113" s="117"/>
      <c r="V113" s="117"/>
      <c r="W113" s="117"/>
      <c r="X113" s="117"/>
      <c r="Y113" s="117"/>
      <c r="Z113" s="119"/>
    </row>
    <row r="114" spans="1:27" x14ac:dyDescent="0.2">
      <c r="A114" s="99"/>
      <c r="B114" s="99">
        <v>7</v>
      </c>
      <c r="C114" s="152" t="s">
        <v>236</v>
      </c>
      <c r="D114" s="100"/>
      <c r="E114" s="100"/>
      <c r="F114" s="100"/>
      <c r="G114" s="126"/>
      <c r="H114" s="126"/>
      <c r="I114" s="117"/>
      <c r="J114" s="117"/>
      <c r="K114" s="117"/>
      <c r="L114" s="117"/>
      <c r="M114" s="117"/>
      <c r="N114" s="117"/>
      <c r="O114" s="118"/>
      <c r="P114" s="117"/>
      <c r="Q114" s="117"/>
      <c r="R114" s="117"/>
      <c r="S114" s="117"/>
      <c r="T114" s="117"/>
      <c r="U114" s="117"/>
      <c r="V114" s="117"/>
      <c r="W114" s="117"/>
      <c r="X114" s="117"/>
      <c r="Y114" s="117"/>
      <c r="Z114" s="119"/>
      <c r="AA114" s="127"/>
    </row>
    <row r="115" spans="1:27" ht="31.5" x14ac:dyDescent="0.2">
      <c r="A115" s="122" t="str">
        <f>IF('Por-tema'!I110="X","E",IF('Por-tema'!J110="X","T","P"))</f>
        <v>P</v>
      </c>
      <c r="B115" s="122" t="s">
        <v>237</v>
      </c>
      <c r="C115" s="151" t="s">
        <v>238</v>
      </c>
      <c r="D115" s="160" t="s">
        <v>5</v>
      </c>
      <c r="E115" s="123" t="str">
        <f t="shared" ref="E115:E127" si="6">+IF(D115= "SI",AA115,"")</f>
        <v/>
      </c>
      <c r="F115" s="123"/>
      <c r="G115" s="117"/>
      <c r="H115" s="117"/>
      <c r="I115" s="117"/>
      <c r="J115" s="117"/>
      <c r="K115" s="117"/>
      <c r="L115" s="117"/>
      <c r="M115" s="117"/>
      <c r="N115" s="117"/>
      <c r="O115" s="117"/>
      <c r="P115" s="117"/>
      <c r="Q115" s="117"/>
      <c r="R115" s="117"/>
      <c r="S115" s="117"/>
      <c r="T115" s="117"/>
      <c r="U115" s="117"/>
      <c r="V115" s="117"/>
      <c r="W115" s="117"/>
      <c r="X115" s="117"/>
      <c r="Y115" s="117"/>
      <c r="Z115" s="119"/>
      <c r="AA115" s="117" t="s">
        <v>239</v>
      </c>
    </row>
    <row r="116" spans="1:27" ht="31.5" x14ac:dyDescent="0.2">
      <c r="A116" s="122" t="str">
        <f>IF('Por-tema'!I111="X","E",IF('Por-tema'!J111="X","T","P"))</f>
        <v>P</v>
      </c>
      <c r="B116" s="122" t="s">
        <v>240</v>
      </c>
      <c r="C116" s="151" t="s">
        <v>241</v>
      </c>
      <c r="D116" s="125" t="s">
        <v>317</v>
      </c>
      <c r="E116" s="123" t="str">
        <f t="shared" si="6"/>
        <v>Plan de capacitación oficializado e informe de avance de su ejecución.</v>
      </c>
      <c r="F116" s="123"/>
      <c r="G116" s="117"/>
      <c r="H116" s="117"/>
      <c r="I116" s="117"/>
      <c r="J116" s="117"/>
      <c r="K116" s="117"/>
      <c r="L116" s="117"/>
      <c r="M116" s="117"/>
      <c r="N116" s="117"/>
      <c r="O116" s="117"/>
      <c r="P116" s="117"/>
      <c r="Q116" s="117"/>
      <c r="R116" s="117"/>
      <c r="S116" s="117"/>
      <c r="T116" s="117"/>
      <c r="U116" s="117"/>
      <c r="V116" s="117"/>
      <c r="W116" s="117"/>
      <c r="X116" s="117"/>
      <c r="Y116" s="117"/>
      <c r="Z116" s="119"/>
      <c r="AA116" s="117" t="s">
        <v>242</v>
      </c>
    </row>
    <row r="117" spans="1:27" ht="47.25" x14ac:dyDescent="0.2">
      <c r="A117" s="122" t="str">
        <f>IF('Por-tema'!I112="X","E",IF('Por-tema'!J112="X","T","P"))</f>
        <v>T</v>
      </c>
      <c r="B117" s="122" t="s">
        <v>243</v>
      </c>
      <c r="C117" s="151" t="s">
        <v>244</v>
      </c>
      <c r="D117" s="125" t="s">
        <v>317</v>
      </c>
      <c r="E117" s="123" t="str">
        <f t="shared" si="6"/>
        <v>Procedimientos para la medición del desempeño de los funcionarios, debidamente oficializados por la autoridad institucional pertinente.</v>
      </c>
      <c r="F117" s="123"/>
      <c r="G117" s="117"/>
      <c r="H117" s="117"/>
      <c r="I117" s="117"/>
      <c r="J117" s="117"/>
      <c r="K117" s="117"/>
      <c r="L117" s="117"/>
      <c r="M117" s="117"/>
      <c r="N117" s="117"/>
      <c r="O117" s="117"/>
      <c r="P117" s="117"/>
      <c r="Q117" s="117"/>
      <c r="R117" s="117"/>
      <c r="S117" s="117"/>
      <c r="T117" s="117"/>
      <c r="U117" s="117"/>
      <c r="V117" s="117"/>
      <c r="W117" s="117"/>
      <c r="X117" s="117"/>
      <c r="Y117" s="117"/>
      <c r="Z117" s="119"/>
      <c r="AA117" s="117" t="s">
        <v>245</v>
      </c>
    </row>
    <row r="118" spans="1:27" ht="31.5" x14ac:dyDescent="0.2">
      <c r="A118" s="122" t="str">
        <f>IF('Por-tema'!I113="X","E",IF('Por-tema'!J113="X","T","P"))</f>
        <v>P</v>
      </c>
      <c r="B118" s="122" t="s">
        <v>246</v>
      </c>
      <c r="C118" s="151" t="s">
        <v>247</v>
      </c>
      <c r="D118" s="125" t="s">
        <v>317</v>
      </c>
      <c r="E118" s="123" t="str">
        <f t="shared" si="6"/>
        <v>Estadística sobre evaluación del desempeño de los funcionarios correspondiente al año refefido en el IGI.</v>
      </c>
      <c r="F118" s="123"/>
      <c r="G118" s="117"/>
      <c r="H118" s="117"/>
      <c r="I118" s="117"/>
      <c r="J118" s="117"/>
      <c r="K118" s="117"/>
      <c r="L118" s="117"/>
      <c r="M118" s="117"/>
      <c r="N118" s="117"/>
      <c r="O118" s="117"/>
      <c r="P118" s="117"/>
      <c r="Q118" s="117"/>
      <c r="R118" s="117"/>
      <c r="S118" s="117"/>
      <c r="T118" s="117"/>
      <c r="U118" s="117"/>
      <c r="V118" s="117"/>
      <c r="W118" s="117"/>
      <c r="X118" s="117"/>
      <c r="Y118" s="117"/>
      <c r="Z118" s="119"/>
      <c r="AA118" s="117" t="s">
        <v>248</v>
      </c>
    </row>
    <row r="119" spans="1:27" ht="31.5" x14ac:dyDescent="0.2">
      <c r="A119" s="122" t="str">
        <f>IF('Por-tema'!I114="X","E",IF('Por-tema'!J114="X","T","P"))</f>
        <v>P</v>
      </c>
      <c r="B119" s="122" t="s">
        <v>249</v>
      </c>
      <c r="C119" s="151" t="s">
        <v>250</v>
      </c>
      <c r="D119" s="125" t="s">
        <v>317</v>
      </c>
      <c r="E119" s="123" t="str">
        <f t="shared" si="6"/>
        <v>Documentación de las medidas vigentes en la institución para fortalecer el desempeño de los funcionarios.</v>
      </c>
      <c r="F119" s="123"/>
      <c r="G119" s="117"/>
      <c r="H119" s="117"/>
      <c r="I119" s="117"/>
      <c r="J119" s="117"/>
      <c r="K119" s="117"/>
      <c r="L119" s="117"/>
      <c r="M119" s="117"/>
      <c r="N119" s="117"/>
      <c r="O119" s="117"/>
      <c r="P119" s="117"/>
      <c r="Q119" s="117"/>
      <c r="R119" s="117"/>
      <c r="S119" s="117"/>
      <c r="T119" s="117"/>
      <c r="U119" s="117"/>
      <c r="V119" s="117"/>
      <c r="W119" s="117"/>
      <c r="X119" s="117"/>
      <c r="Y119" s="117"/>
      <c r="Z119" s="119"/>
      <c r="AA119" s="117" t="s">
        <v>251</v>
      </c>
    </row>
    <row r="120" spans="1:27" ht="47.25" x14ac:dyDescent="0.2">
      <c r="A120" s="122" t="str">
        <f>IF('Por-tema'!I115="X","E",IF('Por-tema'!J115="X","T","P"))</f>
        <v>E</v>
      </c>
      <c r="B120" s="122" t="s">
        <v>252</v>
      </c>
      <c r="C120" s="151" t="s">
        <v>253</v>
      </c>
      <c r="D120" s="125" t="s">
        <v>317</v>
      </c>
      <c r="E120" s="123" t="str">
        <f t="shared" si="6"/>
        <v>Estadística sobre cantidad de funcionarios obligados a presentar la declaración jurada de bienes y cantidad de quienes cumplieron con ese deber.</v>
      </c>
      <c r="F120" s="123"/>
      <c r="G120" s="117"/>
      <c r="H120" s="117"/>
      <c r="I120" s="117"/>
      <c r="J120" s="117"/>
      <c r="K120" s="117"/>
      <c r="L120" s="117"/>
      <c r="M120" s="117"/>
      <c r="N120" s="117"/>
      <c r="O120" s="117"/>
      <c r="P120" s="117"/>
      <c r="Q120" s="117"/>
      <c r="R120" s="117"/>
      <c r="S120" s="117"/>
      <c r="T120" s="117"/>
      <c r="U120" s="117"/>
      <c r="V120" s="117"/>
      <c r="W120" s="117"/>
      <c r="X120" s="117"/>
      <c r="Y120" s="117"/>
      <c r="Z120" s="119"/>
      <c r="AA120" s="117" t="s">
        <v>254</v>
      </c>
    </row>
    <row r="121" spans="1:27" ht="31.5" x14ac:dyDescent="0.2">
      <c r="A121" s="122" t="str">
        <f>IF('Por-tema'!I116="X","E",IF('Por-tema'!J116="X","T","P"))</f>
        <v>E</v>
      </c>
      <c r="B121" s="122" t="s">
        <v>255</v>
      </c>
      <c r="C121" s="151" t="s">
        <v>256</v>
      </c>
      <c r="D121" s="125" t="s">
        <v>5</v>
      </c>
      <c r="E121" s="123" t="str">
        <f t="shared" si="6"/>
        <v/>
      </c>
      <c r="F121" s="123"/>
      <c r="G121" s="117"/>
      <c r="H121" s="117"/>
      <c r="I121" s="117"/>
      <c r="J121" s="117"/>
      <c r="K121" s="117"/>
      <c r="L121" s="117"/>
      <c r="M121" s="117"/>
      <c r="N121" s="117"/>
      <c r="O121" s="117"/>
      <c r="P121" s="117"/>
      <c r="Q121" s="117"/>
      <c r="R121" s="117"/>
      <c r="S121" s="117"/>
      <c r="T121" s="117"/>
      <c r="U121" s="117"/>
      <c r="V121" s="117"/>
      <c r="W121" s="117"/>
      <c r="X121" s="117"/>
      <c r="Y121" s="117"/>
      <c r="Z121" s="119"/>
      <c r="AA121" s="117" t="s">
        <v>257</v>
      </c>
    </row>
    <row r="122" spans="1:27" ht="31.5" x14ac:dyDescent="0.2">
      <c r="A122" s="122" t="str">
        <f>IF('Por-tema'!I117="X","E",IF('Por-tema'!J117="X","T","P"))</f>
        <v>T</v>
      </c>
      <c r="B122" s="122" t="s">
        <v>258</v>
      </c>
      <c r="C122" s="151" t="s">
        <v>259</v>
      </c>
      <c r="D122" s="125" t="s">
        <v>5</v>
      </c>
      <c r="E122" s="123" t="str">
        <f t="shared" si="6"/>
        <v/>
      </c>
      <c r="F122" s="123"/>
      <c r="G122" s="117"/>
      <c r="H122" s="117"/>
      <c r="I122" s="117"/>
      <c r="J122" s="117"/>
      <c r="K122" s="117"/>
      <c r="L122" s="117"/>
      <c r="M122" s="117"/>
      <c r="N122" s="117"/>
      <c r="O122" s="117"/>
      <c r="P122" s="117"/>
      <c r="Q122" s="117"/>
      <c r="R122" s="117"/>
      <c r="S122" s="117"/>
      <c r="T122" s="117"/>
      <c r="U122" s="117"/>
      <c r="V122" s="117"/>
      <c r="W122" s="117"/>
      <c r="X122" s="117"/>
      <c r="Y122" s="117"/>
      <c r="Z122" s="119"/>
      <c r="AA122" s="117" t="s">
        <v>260</v>
      </c>
    </row>
    <row r="123" spans="1:27" ht="141.75" x14ac:dyDescent="0.2">
      <c r="A123" s="122" t="str">
        <f>IF('Por-tema'!I118="X","E",IF('Por-tema'!J118="X","T","P"))</f>
        <v>E</v>
      </c>
      <c r="B123" s="122" t="s">
        <v>261</v>
      </c>
      <c r="C123" s="151" t="s">
        <v>350</v>
      </c>
      <c r="D123" s="125" t="s">
        <v>317</v>
      </c>
      <c r="E123" s="123" t="str">
        <f t="shared" si="6"/>
        <v>Imagen respectiva de la página de Internet de la institución.</v>
      </c>
      <c r="F123" s="123"/>
      <c r="G123" s="117"/>
      <c r="H123" s="117"/>
      <c r="I123" s="117"/>
      <c r="J123" s="117"/>
      <c r="K123" s="117"/>
      <c r="L123" s="117"/>
      <c r="M123" s="117"/>
      <c r="N123" s="117"/>
      <c r="O123" s="117"/>
      <c r="P123" s="117"/>
      <c r="Q123" s="117"/>
      <c r="R123" s="117"/>
      <c r="S123" s="117"/>
      <c r="T123" s="117"/>
      <c r="U123" s="117"/>
      <c r="V123" s="117"/>
      <c r="W123" s="117"/>
      <c r="X123" s="117"/>
      <c r="Y123" s="117"/>
      <c r="Z123" s="119"/>
      <c r="AA123" s="117" t="s">
        <v>139</v>
      </c>
    </row>
    <row r="124" spans="1:27" ht="47.25" x14ac:dyDescent="0.2">
      <c r="A124" s="122" t="str">
        <f>IF('Por-tema'!I119="X","E",IF('Por-tema'!J119="X","T","P"))</f>
        <v>E</v>
      </c>
      <c r="B124" s="122" t="s">
        <v>262</v>
      </c>
      <c r="C124" s="151" t="s">
        <v>263</v>
      </c>
      <c r="D124" s="125" t="s">
        <v>317</v>
      </c>
      <c r="E124" s="123" t="str">
        <f t="shared" si="6"/>
        <v>Imagen respectiva de la página de Internet de la institución.</v>
      </c>
      <c r="F124" s="123"/>
      <c r="G124" s="117"/>
      <c r="H124" s="117"/>
      <c r="I124" s="117"/>
      <c r="J124" s="117"/>
      <c r="K124" s="117"/>
      <c r="L124" s="117"/>
      <c r="M124" s="117"/>
      <c r="N124" s="117"/>
      <c r="O124" s="117"/>
      <c r="P124" s="117"/>
      <c r="Q124" s="117"/>
      <c r="R124" s="117"/>
      <c r="S124" s="117"/>
      <c r="T124" s="117"/>
      <c r="U124" s="117"/>
      <c r="V124" s="117"/>
      <c r="W124" s="117"/>
      <c r="X124" s="117"/>
      <c r="Y124" s="117"/>
      <c r="Z124" s="119"/>
      <c r="AA124" s="117" t="s">
        <v>139</v>
      </c>
    </row>
    <row r="125" spans="1:27" ht="63" x14ac:dyDescent="0.2">
      <c r="A125" s="122" t="str">
        <f>IF('Por-tema'!I120="X","E",IF('Por-tema'!J120="X","T","P"))</f>
        <v>P</v>
      </c>
      <c r="B125" s="122" t="s">
        <v>264</v>
      </c>
      <c r="C125" s="151" t="s">
        <v>265</v>
      </c>
      <c r="D125" s="125" t="s">
        <v>5</v>
      </c>
      <c r="E125" s="123" t="str">
        <f t="shared" si="6"/>
        <v/>
      </c>
      <c r="F125" s="123"/>
      <c r="G125" s="117"/>
      <c r="H125" s="117"/>
      <c r="I125" s="117"/>
      <c r="J125" s="117"/>
      <c r="K125" s="117"/>
      <c r="L125" s="117"/>
      <c r="M125" s="117"/>
      <c r="N125" s="117"/>
      <c r="O125" s="117"/>
      <c r="P125" s="117"/>
      <c r="Q125" s="117"/>
      <c r="R125" s="117"/>
      <c r="S125" s="117"/>
      <c r="T125" s="117"/>
      <c r="U125" s="117"/>
      <c r="V125" s="117"/>
      <c r="W125" s="117"/>
      <c r="X125" s="117"/>
      <c r="Y125" s="117"/>
      <c r="Z125" s="119"/>
      <c r="AA125" s="117" t="s">
        <v>139</v>
      </c>
    </row>
    <row r="126" spans="1:27" ht="31.5" x14ac:dyDescent="0.2">
      <c r="A126" s="122" t="str">
        <f>IF('Por-tema'!I121="X","E",IF('Por-tema'!J121="X","T","P"))</f>
        <v>P</v>
      </c>
      <c r="B126" s="122" t="s">
        <v>266</v>
      </c>
      <c r="C126" s="156" t="s">
        <v>352</v>
      </c>
      <c r="D126" s="125" t="s">
        <v>5</v>
      </c>
      <c r="E126" s="123" t="str">
        <f t="shared" si="6"/>
        <v/>
      </c>
      <c r="F126" s="123"/>
      <c r="G126" s="117"/>
      <c r="H126" s="117"/>
      <c r="I126" s="117"/>
      <c r="J126" s="117"/>
      <c r="K126" s="117"/>
      <c r="L126" s="117"/>
      <c r="M126" s="117"/>
      <c r="N126" s="117"/>
      <c r="O126" s="117"/>
      <c r="P126" s="117"/>
      <c r="Q126" s="117"/>
      <c r="R126" s="117"/>
      <c r="S126" s="117"/>
      <c r="T126" s="117"/>
      <c r="U126" s="117"/>
      <c r="V126" s="117"/>
      <c r="W126" s="117"/>
      <c r="X126" s="117"/>
      <c r="Y126" s="117"/>
      <c r="Z126" s="119"/>
      <c r="AA126" s="117" t="s">
        <v>267</v>
      </c>
    </row>
    <row r="127" spans="1:27" ht="31.5" x14ac:dyDescent="0.2">
      <c r="A127" s="122" t="str">
        <f>IF('Por-tema'!I122="X","E",IF('Por-tema'!J122="X","T","P"))</f>
        <v>P</v>
      </c>
      <c r="B127" s="122" t="s">
        <v>268</v>
      </c>
      <c r="C127" s="156" t="s">
        <v>353</v>
      </c>
      <c r="D127" s="125" t="s">
        <v>318</v>
      </c>
      <c r="E127" s="123" t="str">
        <f t="shared" si="6"/>
        <v/>
      </c>
      <c r="F127" s="123" t="s">
        <v>360</v>
      </c>
      <c r="G127" s="117"/>
      <c r="H127" s="117"/>
      <c r="I127" s="117"/>
      <c r="J127" s="117"/>
      <c r="K127" s="117"/>
      <c r="L127" s="117"/>
      <c r="M127" s="117"/>
      <c r="N127" s="117"/>
      <c r="O127" s="117"/>
      <c r="P127" s="117"/>
      <c r="Q127" s="117"/>
      <c r="R127" s="117"/>
      <c r="S127" s="117"/>
      <c r="T127" s="117"/>
      <c r="U127" s="117"/>
      <c r="V127" s="117"/>
      <c r="W127" s="117"/>
      <c r="X127" s="117"/>
      <c r="Y127" s="117"/>
      <c r="Z127" s="119"/>
      <c r="AA127" s="117" t="s">
        <v>269</v>
      </c>
    </row>
    <row r="128" spans="1:27" x14ac:dyDescent="0.2">
      <c r="A128" s="133"/>
      <c r="B128" s="133"/>
      <c r="C128" s="153"/>
      <c r="D128" s="134"/>
      <c r="E128" s="135"/>
      <c r="F128" s="135"/>
      <c r="G128" s="117"/>
      <c r="H128" s="117"/>
      <c r="I128" s="117"/>
      <c r="J128" s="117"/>
      <c r="K128" s="117"/>
      <c r="L128" s="117"/>
      <c r="M128" s="117"/>
      <c r="N128" s="117"/>
      <c r="O128" s="117"/>
      <c r="P128" s="117"/>
      <c r="Q128" s="117"/>
      <c r="R128" s="117"/>
      <c r="S128" s="117"/>
      <c r="T128" s="117"/>
      <c r="U128" s="117"/>
      <c r="V128" s="117"/>
      <c r="W128" s="117"/>
      <c r="X128" s="117"/>
      <c r="Y128" s="117"/>
      <c r="Z128" s="119"/>
    </row>
    <row r="129" spans="1:6" x14ac:dyDescent="0.2">
      <c r="A129" s="67"/>
      <c r="B129" s="67"/>
      <c r="C129" s="154" t="s">
        <v>311</v>
      </c>
      <c r="D129" s="68"/>
      <c r="E129" s="68"/>
      <c r="F129" s="68"/>
    </row>
  </sheetData>
  <protectedRanges>
    <protectedRange sqref="F14:H65511" name="Rango20"/>
    <protectedRange sqref="D98:D99" name="Rango08"/>
    <protectedRange sqref="D32:D50 D53:D65 D82:D97 D100:D112 D115:D127" name="Rango05"/>
    <protectedRange sqref="D14:D29" name="Rango03"/>
    <protectedRange sqref="D68:D79" name="Rango07"/>
    <protectedRange sqref="A14:C24" name="Rango1_1"/>
    <protectedRange sqref="A1:C13" name="Rango1"/>
  </protectedRanges>
  <mergeCells count="1">
    <mergeCell ref="C1:E1"/>
  </mergeCells>
  <phoneticPr fontId="10" type="noConversion"/>
  <dataValidations count="2">
    <dataValidation type="list" allowBlank="1" showInputMessage="1" showErrorMessage="1" sqref="D32:D50 D14:D29 D68:D79 D53:D65 D82:D97 D100:D112 D115:D127">
      <formula1>$H$4:$H$6</formula1>
    </dataValidation>
    <dataValidation type="list" allowBlank="1" showInputMessage="1" showErrorMessage="1" sqref="D98:D99">
      <formula1>noap</formula1>
    </dataValidation>
  </dataValidations>
  <pageMargins left="0.59055118110236227" right="0.39370078740157483" top="0.59055118110236227" bottom="0.59055118110236227" header="0" footer="0"/>
  <pageSetup scale="4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78"/>
  <sheetViews>
    <sheetView workbookViewId="0">
      <pane xSplit="2" ySplit="7" topLeftCell="C131" activePane="bottomRight" state="frozen"/>
      <selection pane="topRight" activeCell="C1" sqref="C1"/>
      <selection pane="bottomLeft" activeCell="A8" sqref="A8"/>
      <selection pane="bottomRight" activeCell="C134" sqref="C134"/>
    </sheetView>
  </sheetViews>
  <sheetFormatPr baseColWidth="10" defaultRowHeight="15" x14ac:dyDescent="0.2"/>
  <cols>
    <col min="1" max="1" width="6.7109375" style="2" customWidth="1"/>
    <col min="2" max="2" width="80" style="2" customWidth="1"/>
    <col min="3" max="3" width="29.85546875" style="19" customWidth="1"/>
    <col min="4" max="4" width="11.42578125" style="4" customWidth="1"/>
    <col min="5" max="7" width="11.7109375" style="3" customWidth="1"/>
    <col min="8" max="8" width="11.42578125" style="2" customWidth="1"/>
    <col min="9" max="11" width="8.7109375" style="3" customWidth="1"/>
    <col min="12" max="12" width="11.42578125" style="2" customWidth="1"/>
    <col min="13" max="13" width="14.85546875" style="2" customWidth="1"/>
    <col min="14" max="14" width="11.42578125" style="2" customWidth="1"/>
    <col min="15" max="16384" width="11.42578125" style="2"/>
  </cols>
  <sheetData>
    <row r="1" spans="1:11" ht="20.25" x14ac:dyDescent="0.3">
      <c r="A1" s="162" t="s">
        <v>294</v>
      </c>
      <c r="B1" s="162"/>
      <c r="C1" s="162"/>
    </row>
    <row r="2" spans="1:11" x14ac:dyDescent="0.2">
      <c r="A2" s="36" t="s">
        <v>299</v>
      </c>
      <c r="C2" s="2"/>
    </row>
    <row r="3" spans="1:11" ht="15" customHeight="1" x14ac:dyDescent="0.2">
      <c r="A3" s="163" t="s">
        <v>316</v>
      </c>
      <c r="B3" s="163"/>
      <c r="D3" s="2"/>
    </row>
    <row r="4" spans="1:11" x14ac:dyDescent="0.2">
      <c r="C4" s="2"/>
    </row>
    <row r="5" spans="1:11" x14ac:dyDescent="0.2">
      <c r="A5" s="5"/>
      <c r="C5" s="6"/>
      <c r="D5" s="2"/>
    </row>
    <row r="6" spans="1:11" x14ac:dyDescent="0.2">
      <c r="A6" s="22" t="s">
        <v>270</v>
      </c>
      <c r="B6" s="22" t="s">
        <v>271</v>
      </c>
      <c r="C6" s="22" t="s">
        <v>8</v>
      </c>
      <c r="E6" s="22" t="s">
        <v>272</v>
      </c>
      <c r="F6" s="22" t="s">
        <v>273</v>
      </c>
      <c r="G6" s="22" t="s">
        <v>274</v>
      </c>
      <c r="I6" s="22" t="s">
        <v>272</v>
      </c>
      <c r="J6" s="22" t="s">
        <v>273</v>
      </c>
      <c r="K6" s="22" t="s">
        <v>274</v>
      </c>
    </row>
    <row r="7" spans="1:11" x14ac:dyDescent="0.2">
      <c r="A7" s="5"/>
      <c r="B7" s="5"/>
      <c r="C7" s="8"/>
    </row>
    <row r="8" spans="1:11" x14ac:dyDescent="0.2">
      <c r="A8" s="34" t="e">
        <f>'Para-responder'!#REF!</f>
        <v>#REF!</v>
      </c>
      <c r="B8" s="35" t="s">
        <v>9</v>
      </c>
      <c r="C8" s="8"/>
      <c r="E8" s="29" t="s">
        <v>272</v>
      </c>
      <c r="F8" s="29" t="s">
        <v>273</v>
      </c>
      <c r="G8" s="29" t="s">
        <v>274</v>
      </c>
      <c r="I8" s="29" t="s">
        <v>272</v>
      </c>
      <c r="J8" s="29" t="s">
        <v>273</v>
      </c>
      <c r="K8" s="29" t="s">
        <v>274</v>
      </c>
    </row>
    <row r="9" spans="1:11" ht="63.75" x14ac:dyDescent="0.2">
      <c r="A9" s="7" t="str">
        <f>'Para-responder'!B14</f>
        <v>1.1</v>
      </c>
      <c r="B9" s="28" t="str">
        <f>'Para-responder'!C14</f>
        <v>Con respecto a la declaración institucional de misión, visión y valores:
a. ¿Han sido promulgadas formalmente por el jerarca?
b. ¿La institución cuenta con un programa establecido y en funcionamiento para divulgar y promover entre los funcionarios dicha declaración?
(LA RESPUESTA AFIRMATIVA REQUIERE QUE SE CUMPLAN AMBOS PUNTOS.)</v>
      </c>
      <c r="C9" s="10" t="str">
        <f>'Para-responder'!D14</f>
        <v>SI</v>
      </c>
      <c r="E9" s="3" t="str">
        <f t="shared" ref="E9:E24" si="0">IF(I9="X",$C9,"")</f>
        <v/>
      </c>
      <c r="F9" s="3" t="str">
        <f t="shared" ref="F9:F24" si="1">IF(J9="X",$C9,"")</f>
        <v/>
      </c>
      <c r="G9" s="3" t="str">
        <f t="shared" ref="G9:G24" si="2">IF(K9="X",$C9,"")</f>
        <v>SI</v>
      </c>
      <c r="K9" s="3" t="s">
        <v>275</v>
      </c>
    </row>
    <row r="10" spans="1:11" ht="25.5" x14ac:dyDescent="0.2">
      <c r="A10" s="7" t="str">
        <f>'Para-responder'!B15</f>
        <v>1.2</v>
      </c>
      <c r="B10" s="28" t="str">
        <f>'Para-responder'!C15</f>
        <v>¿La institución ha oficializado una metodología para formular sus planes plurianuales y anuales?</v>
      </c>
      <c r="C10" s="10" t="str">
        <f>'Para-responder'!D15</f>
        <v>SI</v>
      </c>
      <c r="E10" s="3" t="str">
        <f t="shared" si="0"/>
        <v/>
      </c>
      <c r="F10" s="3" t="str">
        <f t="shared" si="1"/>
        <v>SI</v>
      </c>
      <c r="G10" s="3" t="str">
        <f t="shared" si="2"/>
        <v/>
      </c>
      <c r="J10" s="3" t="s">
        <v>275</v>
      </c>
    </row>
    <row r="11" spans="1:11" ht="63.75" x14ac:dyDescent="0.2">
      <c r="A11" s="7" t="str">
        <f>'Para-responder'!B16</f>
        <v>1.3</v>
      </c>
      <c r="B11" s="28" t="str">
        <f>'Para-responder'!C16</f>
        <v>¿La institución aplica mecanismos para considerar opiniones de los ciudadanos y los funcionarios durante la formulación de los siguientes instrumentos de gestión?:
a. El plan anual institucional
b. El presupuesto institucional
(LA RESPUESTA AFIRMATIVA REQUIERE QUE SE CUMPLAN AMBOS PUNTOS.)</v>
      </c>
      <c r="C11" s="10" t="str">
        <f>'Para-responder'!D16</f>
        <v>SI</v>
      </c>
      <c r="E11" s="3" t="str">
        <f t="shared" si="0"/>
        <v/>
      </c>
      <c r="F11" s="3" t="str">
        <f t="shared" si="1"/>
        <v>SI</v>
      </c>
      <c r="G11" s="3" t="str">
        <f t="shared" si="2"/>
        <v/>
      </c>
      <c r="J11" s="3" t="s">
        <v>275</v>
      </c>
    </row>
    <row r="12" spans="1:11" x14ac:dyDescent="0.2">
      <c r="A12" s="7" t="str">
        <f>'Para-responder'!B17</f>
        <v>1.4</v>
      </c>
      <c r="B12" s="28" t="str">
        <f>'Para-responder'!C17</f>
        <v>¿La institución cuenta con un plan plurianual vigente y actualizado?</v>
      </c>
      <c r="C12" s="10" t="str">
        <f>'Para-responder'!D17</f>
        <v>NO</v>
      </c>
      <c r="E12" s="3" t="str">
        <f t="shared" si="0"/>
        <v>NO</v>
      </c>
      <c r="F12" s="3" t="str">
        <f t="shared" si="1"/>
        <v/>
      </c>
      <c r="G12" s="3" t="str">
        <f t="shared" si="2"/>
        <v/>
      </c>
      <c r="I12" s="3" t="s">
        <v>275</v>
      </c>
    </row>
    <row r="13" spans="1:11" ht="63.75" x14ac:dyDescent="0.2">
      <c r="A13" s="7" t="str">
        <f>'Para-responder'!B18</f>
        <v>1.5</v>
      </c>
      <c r="B13" s="28" t="str">
        <f>'Para-responder'!C18</f>
        <v>¿El plan plurianual institucional considera los siguientes tipos de indicadores de desempeño?:
a. De gestión (eficiencia, eficacia, economía)
b. De resultados (efecto, impacto)
(LA RESPUESTA AFIRMATIVA REQUIERE QUE SE CUMPLAN AMBOS PUNTOS.)</v>
      </c>
      <c r="C13" s="10" t="str">
        <f>'Para-responder'!D18</f>
        <v>NO</v>
      </c>
      <c r="E13" s="3" t="str">
        <f t="shared" si="0"/>
        <v>NO</v>
      </c>
      <c r="F13" s="3" t="str">
        <f t="shared" si="1"/>
        <v/>
      </c>
      <c r="G13" s="3" t="str">
        <f t="shared" si="2"/>
        <v/>
      </c>
      <c r="I13" s="3" t="s">
        <v>275</v>
      </c>
    </row>
    <row r="14" spans="1:11" ht="51" x14ac:dyDescent="0.2">
      <c r="A14" s="7" t="str">
        <f>'Para-responder'!B19</f>
        <v>1.6</v>
      </c>
      <c r="B14" s="28" t="str">
        <f>'Para-responder'!C19</f>
        <v>¿El plan anual institucional considera los siguientes tipos de indicadores de desempeño?
a. De gestión (eficiencia, eficacia, economía)
b. Vinculación con el plan plurianual
(LA RESPUESTA AFIRMATIVA REQUIERE QUE SE CUMPLAN AMBOS PUNTOS.)</v>
      </c>
      <c r="C14" s="10" t="str">
        <f>'Para-responder'!D19</f>
        <v>SI</v>
      </c>
      <c r="E14" s="3" t="str">
        <f t="shared" si="0"/>
        <v>SI</v>
      </c>
      <c r="F14" s="3" t="str">
        <f t="shared" si="1"/>
        <v/>
      </c>
      <c r="G14" s="3" t="str">
        <f t="shared" si="2"/>
        <v/>
      </c>
      <c r="I14" s="3" t="s">
        <v>275</v>
      </c>
    </row>
    <row r="15" spans="1:11" ht="25.5" x14ac:dyDescent="0.2">
      <c r="A15" s="7" t="str">
        <f>'Para-responder'!B20</f>
        <v>1.7</v>
      </c>
      <c r="B15" s="28" t="str">
        <f>'Para-responder'!C20</f>
        <v>¿La institución ha oficializado una metodología para la definición, medición y ajuste de los indicadores que incorpora en sus planes?</v>
      </c>
      <c r="C15" s="10" t="str">
        <f>'Para-responder'!D20</f>
        <v>SI</v>
      </c>
      <c r="E15" s="3" t="str">
        <f t="shared" si="0"/>
        <v/>
      </c>
      <c r="F15" s="3" t="str">
        <f t="shared" si="1"/>
        <v>SI</v>
      </c>
      <c r="G15" s="3" t="str">
        <f t="shared" si="2"/>
        <v/>
      </c>
      <c r="J15" s="3" t="s">
        <v>275</v>
      </c>
    </row>
    <row r="16" spans="1:11" ht="25.5" x14ac:dyDescent="0.2">
      <c r="A16" s="7" t="str">
        <f>'Para-responder'!B21</f>
        <v>1.8</v>
      </c>
      <c r="B16" s="28" t="str">
        <f>'Para-responder'!C21</f>
        <v>¿En el plan anual se incorporan acciones que están vinculadas con el Plan Nacional de Desarrollo (PND)?</v>
      </c>
      <c r="C16" s="10" t="str">
        <f>'Para-responder'!D21</f>
        <v>SI</v>
      </c>
      <c r="E16" s="3" t="str">
        <f t="shared" si="0"/>
        <v>SI</v>
      </c>
      <c r="F16" s="3" t="str">
        <f t="shared" si="1"/>
        <v/>
      </c>
      <c r="G16" s="3" t="str">
        <f t="shared" si="2"/>
        <v/>
      </c>
      <c r="I16" s="3" t="s">
        <v>275</v>
      </c>
    </row>
    <row r="17" spans="1:11" ht="102" x14ac:dyDescent="0.2">
      <c r="A17" s="7" t="str">
        <f>'Para-responder'!B22</f>
        <v>1.9</v>
      </c>
      <c r="B17" s="28" t="str">
        <f>'Para-responder'!C22</f>
        <v>¿Se ha formulado y vinculado al plan anual operativo una estrategia para incorporar la ética en la cultura organizacional y para prevenir el fraude y la corrupción, que contenga los siguientes asuntos?:
a) Definición de compromisos éticos.
b) Políticas de apoyo y fortalecimiento de la ética.
c) Programas regulares para actualizar y renovar el compromiso institucional con una cultura ética.
(LA RESPUESTA AFIRMATIVA REQUIERE QUE SE CUMPLAN LOS TRES PUNTOS.)</v>
      </c>
      <c r="C17" s="10" t="str">
        <f>'Para-responder'!D22</f>
        <v>NO</v>
      </c>
      <c r="E17" s="3" t="str">
        <f t="shared" si="0"/>
        <v/>
      </c>
      <c r="F17" s="3" t="str">
        <f t="shared" si="1"/>
        <v/>
      </c>
      <c r="G17" s="3" t="str">
        <f t="shared" si="2"/>
        <v>NO</v>
      </c>
      <c r="K17" s="3" t="s">
        <v>275</v>
      </c>
    </row>
    <row r="18" spans="1:11" ht="25.5" x14ac:dyDescent="0.2">
      <c r="A18" s="7" t="str">
        <f>'Para-responder'!B23</f>
        <v>1.10</v>
      </c>
      <c r="B18" s="28" t="str">
        <f>'Para-responder'!C23</f>
        <v>¿La institución ha ejecutado y evaluado los resultados de la estrategia de fortalecimiento de la ética?</v>
      </c>
      <c r="C18" s="10" t="str">
        <f>'Para-responder'!D23</f>
        <v>NO</v>
      </c>
      <c r="E18" s="3" t="str">
        <f t="shared" si="0"/>
        <v/>
      </c>
      <c r="F18" s="3" t="str">
        <f t="shared" si="1"/>
        <v/>
      </c>
      <c r="G18" s="3" t="str">
        <f t="shared" si="2"/>
        <v>NO</v>
      </c>
      <c r="K18" s="3" t="s">
        <v>275</v>
      </c>
    </row>
    <row r="19" spans="1:11" ht="25.5" x14ac:dyDescent="0.2">
      <c r="A19" s="7" t="str">
        <f>'Para-responder'!B24</f>
        <v>1.11</v>
      </c>
      <c r="B19" s="28" t="str">
        <f>'Para-responder'!C24</f>
        <v>¿En la evaluación anual de la gestión institucional se consideran el cumplimiento de metas y los resultados de los indicadores incorporados en el plan anual operativo?</v>
      </c>
      <c r="C19" s="10" t="str">
        <f>'Para-responder'!D24</f>
        <v>SI</v>
      </c>
      <c r="E19" s="3" t="str">
        <f t="shared" si="0"/>
        <v/>
      </c>
      <c r="F19" s="3" t="str">
        <f t="shared" si="1"/>
        <v>SI</v>
      </c>
      <c r="G19" s="3" t="str">
        <f t="shared" si="2"/>
        <v/>
      </c>
      <c r="J19" s="3" t="s">
        <v>275</v>
      </c>
    </row>
    <row r="20" spans="1:11" ht="25.5" x14ac:dyDescent="0.2">
      <c r="A20" s="7" t="str">
        <f>'Para-responder'!B25</f>
        <v>1.12</v>
      </c>
      <c r="B20" s="28" t="str">
        <f>'Para-responder'!C25</f>
        <v>¿La evaluación de la gestión institucional del año anterior fue conocida y aprobada por el jerarca institucional a más tardar el 31 de enero?</v>
      </c>
      <c r="C20" s="10" t="str">
        <f>'Para-responder'!D25</f>
        <v>SI</v>
      </c>
      <c r="E20" s="3" t="str">
        <f t="shared" si="0"/>
        <v>SI</v>
      </c>
      <c r="F20" s="3" t="str">
        <f t="shared" si="1"/>
        <v/>
      </c>
      <c r="G20" s="3" t="str">
        <f t="shared" si="2"/>
        <v/>
      </c>
      <c r="I20" s="3" t="s">
        <v>275</v>
      </c>
    </row>
    <row r="21" spans="1:11" ht="25.5" x14ac:dyDescent="0.2">
      <c r="A21" s="7" t="str">
        <f>'Para-responder'!B26</f>
        <v>1.13</v>
      </c>
      <c r="B21" s="28" t="str">
        <f>'Para-responder'!C26</f>
        <v>¿Se elabora y ejecuta un plan de mejora a partir de la evaluación anual de la gestión institucional?</v>
      </c>
      <c r="C21" s="10" t="str">
        <f>'Para-responder'!D26</f>
        <v>SI</v>
      </c>
      <c r="E21" s="3" t="str">
        <f t="shared" si="0"/>
        <v>SI</v>
      </c>
      <c r="F21" s="3" t="str">
        <f t="shared" si="1"/>
        <v/>
      </c>
      <c r="G21" s="3" t="str">
        <f t="shared" si="2"/>
        <v/>
      </c>
      <c r="I21" s="3" t="s">
        <v>275</v>
      </c>
    </row>
    <row r="22" spans="1:11" ht="51" x14ac:dyDescent="0.2">
      <c r="A22" s="7" t="str">
        <f>'Para-responder'!B27</f>
        <v>1.14</v>
      </c>
      <c r="B22" s="28" t="str">
        <f>'Para-responder'!C27</f>
        <v>¿Se publican en la página de Internet de la institución o por otros medios:
a. Los planes anual y plurianual de la institución?
b. Los resultados de la evaluación institucional?
(LA RESPUESTA AFIRMATIVA REQUIERE QUE SE CUMPLAN AMBOS PUNTOS.)</v>
      </c>
      <c r="C22" s="10" t="str">
        <f>'Para-responder'!D27</f>
        <v>SI</v>
      </c>
      <c r="E22" s="3" t="str">
        <f t="shared" si="0"/>
        <v/>
      </c>
      <c r="F22" s="3" t="str">
        <f t="shared" si="1"/>
        <v>SI</v>
      </c>
      <c r="G22" s="3" t="str">
        <f t="shared" si="2"/>
        <v/>
      </c>
      <c r="J22" s="3" t="s">
        <v>275</v>
      </c>
    </row>
    <row r="23" spans="1:11" ht="25.5" x14ac:dyDescent="0.2">
      <c r="A23" s="7" t="str">
        <f>'Para-responder'!B28</f>
        <v>1.15</v>
      </c>
      <c r="B23" s="28" t="str">
        <f>'Para-responder'!C28</f>
        <v>¿La información institucional está sistematizada de manera que integre los procesos de planificación, presupuesto y evaluación?</v>
      </c>
      <c r="C23" s="10" t="str">
        <f>'Para-responder'!D28</f>
        <v>SI</v>
      </c>
      <c r="E23" s="3" t="str">
        <f t="shared" si="0"/>
        <v/>
      </c>
      <c r="F23" s="3" t="str">
        <f t="shared" si="1"/>
        <v>SI</v>
      </c>
      <c r="G23" s="3" t="str">
        <f t="shared" si="2"/>
        <v/>
      </c>
      <c r="J23" s="3" t="s">
        <v>275</v>
      </c>
    </row>
    <row r="24" spans="1:11" ht="25.5" x14ac:dyDescent="0.2">
      <c r="A24" s="7" t="str">
        <f>'Para-responder'!B29</f>
        <v>1.16</v>
      </c>
      <c r="B24" s="28" t="str">
        <f>'Para-responder'!C29</f>
        <v>¿Existe vinculación entre el modelo de evaluación del desempeño de los funcionarios y las metas y objetivos planteados en la planificación de la institución?</v>
      </c>
      <c r="C24" s="10" t="str">
        <f>'Para-responder'!D29</f>
        <v>NO</v>
      </c>
      <c r="E24" s="3" t="str">
        <f t="shared" si="0"/>
        <v>NO</v>
      </c>
      <c r="F24" s="3" t="str">
        <f t="shared" si="1"/>
        <v/>
      </c>
      <c r="G24" s="3" t="str">
        <f t="shared" si="2"/>
        <v/>
      </c>
      <c r="I24" s="3" t="s">
        <v>275</v>
      </c>
    </row>
    <row r="25" spans="1:11" x14ac:dyDescent="0.2">
      <c r="A25" s="7"/>
      <c r="B25" s="11"/>
      <c r="C25" s="10"/>
    </row>
    <row r="26" spans="1:11" ht="12.75" x14ac:dyDescent="0.2">
      <c r="A26" s="34">
        <f>'Para-responder'!B31</f>
        <v>2</v>
      </c>
      <c r="B26" s="35" t="str">
        <f>'Para-responder'!C31</f>
        <v>CONTROL INTERNO</v>
      </c>
      <c r="C26" s="8"/>
      <c r="D26" s="2"/>
      <c r="E26" s="29" t="s">
        <v>272</v>
      </c>
      <c r="F26" s="29" t="s">
        <v>273</v>
      </c>
      <c r="G26" s="29" t="s">
        <v>274</v>
      </c>
      <c r="I26" s="29" t="s">
        <v>272</v>
      </c>
      <c r="J26" s="29" t="s">
        <v>273</v>
      </c>
      <c r="K26" s="29" t="s">
        <v>274</v>
      </c>
    </row>
    <row r="27" spans="1:11" ht="25.5" x14ac:dyDescent="0.2">
      <c r="A27" s="7" t="str">
        <f>'Para-responder'!B32</f>
        <v>2.1</v>
      </c>
      <c r="B27" s="15" t="str">
        <f>'Para-responder'!C32</f>
        <v>¿La institución ha promulgado o adoptado un código de ética u otro documento que reúna los compromisos éticos de la institución y sus funcionarios?</v>
      </c>
      <c r="C27" s="10" t="str">
        <f>'Para-responder'!D32</f>
        <v>SI</v>
      </c>
      <c r="D27" s="2"/>
      <c r="E27" s="3" t="str">
        <f t="shared" ref="E27:E45" si="3">IF(I27="X",$C27,"")</f>
        <v/>
      </c>
      <c r="F27" s="3" t="str">
        <f t="shared" ref="F27:F45" si="4">IF(J27="X",$C27,"")</f>
        <v/>
      </c>
      <c r="G27" s="3" t="str">
        <f t="shared" ref="G27:G45" si="5">IF(K27="X",$C27,"")</f>
        <v>SI</v>
      </c>
      <c r="K27" s="3" t="s">
        <v>275</v>
      </c>
    </row>
    <row r="28" spans="1:11" ht="140.25" x14ac:dyDescent="0.2">
      <c r="A28" s="7" t="str">
        <f>'Para-responder'!B33</f>
        <v>2.2</v>
      </c>
      <c r="B28" s="15" t="str">
        <f>'Para-responder'!C33</f>
        <v>¿La institución ha establecido mecanismos para prevenir, detectar y corregir situaciones contrarias a la ética, que se puedan presentar en relación con temas como los siguientes?:
a. Conflictos de interés.
b. Ejercicio de profesiones liberales y de cargos incompatibles con la función pública.
c. Desempeño simultáneo de cargos públicos.
d. Compensaciones salariales adicionales a la retribución del régimen de derecho público.
e. Aceptación de donaciones, obsequios y dádivas.
f. Sustracción o uso indebido de recursos.
g. Falsificación de registros.
h. Favorecimiento.
i. Tráfico de influencias.</v>
      </c>
      <c r="C28" s="10" t="str">
        <f>'Para-responder'!D33</f>
        <v>SI</v>
      </c>
      <c r="D28" s="2"/>
      <c r="E28" s="3" t="str">
        <f t="shared" si="3"/>
        <v/>
      </c>
      <c r="F28" s="3" t="str">
        <f t="shared" si="4"/>
        <v/>
      </c>
      <c r="G28" s="3" t="str">
        <f t="shared" si="5"/>
        <v>SI</v>
      </c>
      <c r="K28" s="3" t="s">
        <v>275</v>
      </c>
    </row>
    <row r="29" spans="1:11" ht="38.25" x14ac:dyDescent="0.2">
      <c r="A29" s="7" t="str">
        <f>'Para-responder'!B34</f>
        <v>2.3</v>
      </c>
      <c r="B29" s="15" t="str">
        <f>'Para-responder'!C34</f>
        <v>¿En los últimos cinco años, la entidad se ha sometido a una auditoría de la gestión ética institucional, ya sea por parte de la propia administración, de la auditoría interna o de un sujeto externo?</v>
      </c>
      <c r="C29" s="10" t="str">
        <f>'Para-responder'!D34</f>
        <v>SI</v>
      </c>
      <c r="D29" s="2"/>
      <c r="E29" s="3" t="str">
        <f t="shared" si="3"/>
        <v/>
      </c>
      <c r="F29" s="3" t="str">
        <f t="shared" si="4"/>
        <v/>
      </c>
      <c r="G29" s="3" t="str">
        <f t="shared" si="5"/>
        <v>SI</v>
      </c>
      <c r="K29" s="3" t="s">
        <v>275</v>
      </c>
    </row>
    <row r="30" spans="1:11" ht="25.5" x14ac:dyDescent="0.2">
      <c r="A30" s="7" t="str">
        <f>'Para-responder'!B35</f>
        <v>2.4</v>
      </c>
      <c r="B30" s="15" t="str">
        <f>'Para-responder'!C35</f>
        <v xml:space="preserve">¿La institución tiene los cinco componentes del SEVRI debidamente establecidos y en operación? </v>
      </c>
      <c r="C30" s="10" t="str">
        <f>'Para-responder'!D35</f>
        <v>SI</v>
      </c>
      <c r="E30" s="3" t="str">
        <f t="shared" si="3"/>
        <v>SI</v>
      </c>
      <c r="F30" s="3" t="str">
        <f t="shared" si="4"/>
        <v/>
      </c>
      <c r="G30" s="3" t="str">
        <f t="shared" si="5"/>
        <v/>
      </c>
      <c r="I30" s="3" t="s">
        <v>275</v>
      </c>
    </row>
    <row r="31" spans="1:11" ht="25.5" x14ac:dyDescent="0.2">
      <c r="A31" s="7" t="str">
        <f>'Para-responder'!B36</f>
        <v>2.5</v>
      </c>
      <c r="B31" s="15" t="str">
        <f>'Para-responder'!C36</f>
        <v>¿La institución ejecutó, durante el año anterior o el actual, un ejercicio de valoración de los riesgos que concluyera con la documentación y comunicación de esos riesgos?</v>
      </c>
      <c r="C31" s="10" t="str">
        <f>'Para-responder'!D36</f>
        <v>NO</v>
      </c>
      <c r="E31" s="3" t="str">
        <f t="shared" si="3"/>
        <v>NO</v>
      </c>
      <c r="F31" s="3" t="str">
        <f t="shared" si="4"/>
        <v/>
      </c>
      <c r="G31" s="3" t="str">
        <f t="shared" si="5"/>
        <v/>
      </c>
      <c r="I31" s="3" t="s">
        <v>275</v>
      </c>
    </row>
    <row r="32" spans="1:11" ht="38.25" x14ac:dyDescent="0.2">
      <c r="A32" s="7" t="str">
        <f>'Para-responder'!B37</f>
        <v>2.6</v>
      </c>
      <c r="B32" s="15" t="str">
        <f>'Para-responder'!C37</f>
        <v>¿Con base en la valoración de riesgos, la entidad analizó los controles en operación para eliminar los que han perdido vigencia e implantar los que sean necesarios frente a la dinámica institucional?</v>
      </c>
      <c r="C32" s="10" t="str">
        <f>'Para-responder'!D37</f>
        <v>NO</v>
      </c>
      <c r="D32" s="2"/>
      <c r="E32" s="3" t="str">
        <f t="shared" si="3"/>
        <v>NO</v>
      </c>
      <c r="F32" s="3" t="str">
        <f t="shared" si="4"/>
        <v/>
      </c>
      <c r="G32" s="3" t="str">
        <f t="shared" si="5"/>
        <v/>
      </c>
      <c r="I32" s="3" t="s">
        <v>275</v>
      </c>
    </row>
    <row r="33" spans="1:11" ht="25.5" x14ac:dyDescent="0.2">
      <c r="A33" s="7" t="str">
        <f>'Para-responder'!B38</f>
        <v>2.7</v>
      </c>
      <c r="B33" s="15" t="str">
        <f>'Para-responder'!C38</f>
        <v>¿La institución ha promulgado normativa interna respecto de la rendición de cauciones por parte de los funcionarios que la deban hacer?</v>
      </c>
      <c r="C33" s="10" t="str">
        <f>'Para-responder'!D38</f>
        <v>SI</v>
      </c>
      <c r="D33" s="2"/>
      <c r="E33" s="3" t="str">
        <f t="shared" si="3"/>
        <v/>
      </c>
      <c r="F33" s="3" t="str">
        <f t="shared" si="4"/>
        <v/>
      </c>
      <c r="G33" s="3" t="str">
        <f t="shared" si="5"/>
        <v>SI</v>
      </c>
      <c r="K33" s="3" t="s">
        <v>275</v>
      </c>
    </row>
    <row r="34" spans="1:11" ht="38.25" x14ac:dyDescent="0.2">
      <c r="A34" s="7" t="str">
        <f>'Para-responder'!B39</f>
        <v>2.8</v>
      </c>
      <c r="B34" s="15" t="str">
        <f>'Para-responder'!C39</f>
        <v>¿La entidad ha emitido y divulgado normativa institucional sobre el traslado de recursos a sujetos privados o a fideicomisos, según corresponda? (Sólo puede contestar "NO APLICA" si la institución no realiza traslados de recursos según lo indicado.)</v>
      </c>
      <c r="C34" s="10" t="str">
        <f>'Para-responder'!D39</f>
        <v>NO APLICA</v>
      </c>
      <c r="D34" s="2"/>
      <c r="E34" s="3" t="str">
        <f t="shared" si="3"/>
        <v/>
      </c>
      <c r="F34" s="3" t="str">
        <f t="shared" si="4"/>
        <v>NO APLICA</v>
      </c>
      <c r="G34" s="3" t="str">
        <f t="shared" si="5"/>
        <v/>
      </c>
      <c r="J34" s="3" t="s">
        <v>275</v>
      </c>
    </row>
    <row r="35" spans="1:11" ht="63.75" x14ac:dyDescent="0.2">
      <c r="A35" s="7" t="str">
        <f>'Para-responder'!B40</f>
        <v>2.9</v>
      </c>
      <c r="B35" s="15" t="str">
        <f>'Para-responder'!C40</f>
        <v>¿La máxima autoridad revisa o es informada por un agente interno, por lo menos una vez al año, de si se cumple oportunamente con las disposiciones giradas a la entidad en los informes de fiscalización emitidos por la Contraloría General de la República? (Sólo puede contestar "NO APLICA" si la institución no ha sido objeto de fiscalizaciones formales de la Contraloría General de la República en los últimos 5 años.)</v>
      </c>
      <c r="C35" s="10" t="str">
        <f>'Para-responder'!D40</f>
        <v>SI</v>
      </c>
      <c r="E35" s="3" t="str">
        <f t="shared" si="3"/>
        <v>SI</v>
      </c>
      <c r="F35" s="3" t="str">
        <f t="shared" si="4"/>
        <v/>
      </c>
      <c r="G35" s="3" t="str">
        <f t="shared" si="5"/>
        <v/>
      </c>
      <c r="I35" s="3" t="s">
        <v>275</v>
      </c>
    </row>
    <row r="36" spans="1:11" ht="25.5" x14ac:dyDescent="0.2">
      <c r="A36" s="7" t="str">
        <f>'Para-responder'!B41</f>
        <v>2.10</v>
      </c>
      <c r="B36" s="15" t="str">
        <f>'Para-responder'!C41</f>
        <v>¿La institución realizó una autoevaluación del sistema de control interno durante el año a que se refiere el IGI?</v>
      </c>
      <c r="C36" s="10" t="str">
        <f>'Para-responder'!D41</f>
        <v>SI</v>
      </c>
      <c r="D36" s="2"/>
      <c r="E36" s="3" t="str">
        <f t="shared" si="3"/>
        <v/>
      </c>
      <c r="F36" s="3" t="str">
        <f t="shared" si="4"/>
        <v>SI</v>
      </c>
      <c r="G36" s="3" t="str">
        <f t="shared" si="5"/>
        <v/>
      </c>
      <c r="J36" s="3" t="s">
        <v>275</v>
      </c>
    </row>
    <row r="37" spans="1:11" ht="51" x14ac:dyDescent="0.2">
      <c r="A37" s="7" t="str">
        <f>'Para-responder'!B42</f>
        <v>2.11</v>
      </c>
      <c r="B37" s="15" t="str">
        <f>'Para-responder'!C42</f>
        <v>¿Se formuló e implementó un plan de mejoras con base en los resultados de la autoevaluación del sistema de control interno ejecutada?
(LA RESPUESTA AFIRMATIVA REQUIERE EL PLAN HAYA SIDO FORMULADO E IMPLEMENTADO.)</v>
      </c>
      <c r="C37" s="10" t="str">
        <f>'Para-responder'!D42</f>
        <v>SI</v>
      </c>
      <c r="D37" s="2"/>
      <c r="E37" s="3" t="str">
        <f t="shared" si="3"/>
        <v>SI</v>
      </c>
      <c r="F37" s="3" t="str">
        <f t="shared" si="4"/>
        <v/>
      </c>
      <c r="G37" s="3" t="str">
        <f t="shared" si="5"/>
        <v/>
      </c>
      <c r="I37" s="3" t="s">
        <v>275</v>
      </c>
    </row>
    <row r="38" spans="1:11" ht="51" x14ac:dyDescent="0.2">
      <c r="A38" s="7" t="str">
        <f>'Para-responder'!B43</f>
        <v>2.12</v>
      </c>
      <c r="B38" s="15" t="str">
        <f>'Para-responder'!C43</f>
        <v>¿La institución cuenta con un manual de puestos o similar, debidamente oficializado y actualizado en los últimos 5 años, que identifique para el giro del negocio específico de la institución, las responsabilidades de los funcionarios, así como las líneas de autoridad y reporte correspondientes?</v>
      </c>
      <c r="C38" s="10" t="str">
        <f>'Para-responder'!D43</f>
        <v>SI</v>
      </c>
      <c r="D38" s="2"/>
      <c r="E38" s="3" t="str">
        <f t="shared" si="3"/>
        <v/>
      </c>
      <c r="F38" s="3" t="str">
        <f t="shared" si="4"/>
        <v/>
      </c>
      <c r="G38" s="3" t="str">
        <f t="shared" si="5"/>
        <v>SI</v>
      </c>
      <c r="K38" s="3" t="s">
        <v>275</v>
      </c>
    </row>
    <row r="39" spans="1:11" ht="38.25" x14ac:dyDescent="0.2">
      <c r="A39" s="7" t="str">
        <f>'Para-responder'!B44</f>
        <v>2.13</v>
      </c>
      <c r="B39" s="15" t="str">
        <f>'Para-responder'!C44</f>
        <v>¿La entidad ha efectuado en los últimos cinco años una revisión y adecuación de sus procesos para fortalecer su ejecución, eliminar los que han perdido vigencia e implantar los que sean necesarios frente a la dinámica institucional?</v>
      </c>
      <c r="C39" s="10" t="str">
        <f>'Para-responder'!D44</f>
        <v>SI</v>
      </c>
      <c r="D39" s="2"/>
      <c r="E39" s="3" t="str">
        <f t="shared" si="3"/>
        <v>SI</v>
      </c>
      <c r="F39" s="3" t="str">
        <f t="shared" si="4"/>
        <v/>
      </c>
      <c r="G39" s="3" t="str">
        <f t="shared" si="5"/>
        <v/>
      </c>
      <c r="I39" s="3" t="s">
        <v>275</v>
      </c>
    </row>
    <row r="40" spans="1:11" ht="76.5" x14ac:dyDescent="0.2">
      <c r="A40" s="7" t="str">
        <f>'Para-responder'!B45</f>
        <v>2.14</v>
      </c>
      <c r="B40" s="15" t="str">
        <f>'Para-responder'!C45</f>
        <v>¿Cuenta la institución con un registro o base de datos que contenga la información específica sobre las sentencias dictadas en sede judicial, que establezcan una condena patrimonial en contra de la entidad, así como las acciones emprendidas por la Administración para la determinación de responsabilidades sobre los funcionarios que han actuado con dolo o culpa grave en las conductas objeto de esas condenatorias? (Cuando no tenga sentencias seleccione la opción "NO APLICA")</v>
      </c>
      <c r="C40" s="10" t="str">
        <f>'Para-responder'!D45</f>
        <v>SI</v>
      </c>
      <c r="D40" s="2"/>
      <c r="E40" s="3" t="str">
        <f t="shared" si="3"/>
        <v/>
      </c>
      <c r="F40" s="3" t="str">
        <f t="shared" si="4"/>
        <v/>
      </c>
      <c r="G40" s="3" t="str">
        <f t="shared" si="5"/>
        <v>SI</v>
      </c>
      <c r="K40" s="3" t="s">
        <v>275</v>
      </c>
    </row>
    <row r="41" spans="1:11" ht="38.25" x14ac:dyDescent="0.2">
      <c r="A41" s="7" t="str">
        <f>'Para-responder'!B46</f>
        <v>2.15</v>
      </c>
      <c r="B41" s="15" t="str">
        <f>'Para-responder'!C46</f>
        <v>¿La institución publica en su página de Internet o por otros medios, para conocimiento general, los acuerdos o resoluciuones del jerarca, según corresponda, a más tardar en el mes posterior a su firmeza?</v>
      </c>
      <c r="C41" s="10" t="str">
        <f>'Para-responder'!D46</f>
        <v>SI</v>
      </c>
      <c r="E41" s="3" t="str">
        <f t="shared" si="3"/>
        <v/>
      </c>
      <c r="F41" s="3" t="str">
        <f t="shared" si="4"/>
        <v>SI</v>
      </c>
      <c r="G41" s="3" t="str">
        <f t="shared" si="5"/>
        <v/>
      </c>
      <c r="J41" s="3" t="s">
        <v>275</v>
      </c>
    </row>
    <row r="42" spans="1:11" ht="38.25" x14ac:dyDescent="0.2">
      <c r="A42" s="7" t="str">
        <f>'Para-responder'!B47</f>
        <v>2.16</v>
      </c>
      <c r="B42" s="15" t="str">
        <f>'Para-responder'!C47</f>
        <v>¿La institución publica en su página de Internet o por otros medios, para conocimiento general, los informes de la auditoría interna, a más tardar en el mes posterior a su conocimiento por el destinatario?</v>
      </c>
      <c r="C42" s="10" t="str">
        <f>'Para-responder'!D47</f>
        <v>SI</v>
      </c>
      <c r="E42" s="3" t="str">
        <f t="shared" si="3"/>
        <v/>
      </c>
      <c r="F42" s="3" t="str">
        <f t="shared" si="4"/>
        <v>SI</v>
      </c>
      <c r="G42" s="3" t="str">
        <f t="shared" si="5"/>
        <v/>
      </c>
      <c r="J42" s="3" t="s">
        <v>275</v>
      </c>
    </row>
    <row r="43" spans="1:11" ht="38.25" x14ac:dyDescent="0.2">
      <c r="A43" s="7" t="str">
        <f>'Para-responder'!B48</f>
        <v>2.17</v>
      </c>
      <c r="B43" s="15" t="str">
        <f>'Para-responder'!C48</f>
        <v>Se realiza, se revisa por un tercero independiente y se remite a la Dirección General de Administración de Bienes y Contratación Administrativa, el inventario anual de los bienes propiedad de la institución?</v>
      </c>
      <c r="C43" s="10" t="str">
        <f>'Para-responder'!D48</f>
        <v>NO</v>
      </c>
      <c r="E43" s="3" t="str">
        <f t="shared" si="3"/>
        <v/>
      </c>
      <c r="F43" s="3" t="str">
        <f t="shared" si="4"/>
        <v>NO</v>
      </c>
      <c r="G43" s="3" t="str">
        <f t="shared" si="5"/>
        <v/>
      </c>
      <c r="J43" s="9" t="s">
        <v>275</v>
      </c>
    </row>
    <row r="44" spans="1:11" ht="38.25" x14ac:dyDescent="0.2">
      <c r="A44" s="7" t="str">
        <f>'Para-responder'!B49</f>
        <v>2.18</v>
      </c>
      <c r="B44" s="15" t="str">
        <f>'Para-responder'!C49</f>
        <v>¿La institución publica en el Portal de Datos Abiertos del Ministerio de la Presidencia, los informes, hallazgos y recomendaciones de la auditoría interna, conforme con las regulaciones vigentes?</v>
      </c>
      <c r="C44" s="10" t="str">
        <f>'Para-responder'!D49</f>
        <v>NO</v>
      </c>
      <c r="E44" s="3" t="str">
        <f t="shared" si="3"/>
        <v/>
      </c>
      <c r="F44" s="3" t="str">
        <f t="shared" si="4"/>
        <v>NO</v>
      </c>
      <c r="G44" s="3" t="str">
        <f t="shared" si="5"/>
        <v/>
      </c>
      <c r="J44" s="37" t="s">
        <v>275</v>
      </c>
    </row>
    <row r="45" spans="1:11" ht="25.5" x14ac:dyDescent="0.2">
      <c r="A45" s="7" t="str">
        <f>'Para-responder'!B50</f>
        <v>2.19</v>
      </c>
      <c r="B45" s="15" t="str">
        <f>'Para-responder'!C50</f>
        <v xml:space="preserve"> ¿La institución publica en el Portal de Datos Abiertos del Ministerio de la Presidencia, las respuestas de la administración a los informes de la auditoría interna?</v>
      </c>
      <c r="C45" s="10" t="str">
        <f>'Para-responder'!D50</f>
        <v>NO</v>
      </c>
      <c r="E45" s="3" t="str">
        <f t="shared" si="3"/>
        <v/>
      </c>
      <c r="F45" s="3" t="str">
        <f t="shared" si="4"/>
        <v>NO</v>
      </c>
      <c r="G45" s="3" t="str">
        <f t="shared" si="5"/>
        <v/>
      </c>
      <c r="J45" s="37" t="s">
        <v>275</v>
      </c>
    </row>
    <row r="46" spans="1:11" x14ac:dyDescent="0.2">
      <c r="A46" s="7"/>
      <c r="B46" s="14"/>
      <c r="C46" s="10"/>
    </row>
    <row r="47" spans="1:11" x14ac:dyDescent="0.2">
      <c r="A47" s="34">
        <f>'Para-responder'!B52</f>
        <v>3</v>
      </c>
      <c r="B47" s="35" t="str">
        <f>'Para-responder'!C52</f>
        <v>CONTRATACIÓN ADMINISTRATIVA</v>
      </c>
      <c r="C47" s="8"/>
      <c r="E47" s="29" t="s">
        <v>272</v>
      </c>
      <c r="F47" s="29" t="s">
        <v>273</v>
      </c>
      <c r="G47" s="29" t="s">
        <v>274</v>
      </c>
      <c r="I47" s="29" t="s">
        <v>272</v>
      </c>
      <c r="J47" s="29" t="s">
        <v>273</v>
      </c>
      <c r="K47" s="29" t="s">
        <v>274</v>
      </c>
    </row>
    <row r="48" spans="1:11" ht="25.5" x14ac:dyDescent="0.2">
      <c r="A48" s="7" t="str">
        <f>'Para-responder'!B53</f>
        <v>3.1</v>
      </c>
      <c r="B48" s="15" t="str">
        <f>'Para-responder'!C53</f>
        <v>¿Se ha establecido formalmente una proveeduría u otra unidad que asuma el proceso de contratación administrativa?</v>
      </c>
      <c r="C48" s="10" t="str">
        <f>'Para-responder'!D53</f>
        <v>SI</v>
      </c>
      <c r="E48" s="3" t="str">
        <f t="shared" ref="E48:E60" si="6">IF(I48="X",$C48,"")</f>
        <v/>
      </c>
      <c r="F48" s="3" t="str">
        <f t="shared" ref="F48:F60" si="7">IF(J48="X",$C48,"")</f>
        <v/>
      </c>
      <c r="G48" s="3" t="str">
        <f t="shared" ref="G48:G60" si="8">IF(K48="X",$C48,"")</f>
        <v>SI</v>
      </c>
      <c r="K48" s="3" t="s">
        <v>275</v>
      </c>
    </row>
    <row r="49" spans="1:11" ht="102" x14ac:dyDescent="0.2">
      <c r="A49" s="7" t="str">
        <f>'Para-responder'!B54</f>
        <v>3.2</v>
      </c>
      <c r="B49" s="15" t="str">
        <f>'Para-responder'!C54</f>
        <v>¿Se cuenta con normativa interna para regular los diferentes alcances de la contratación administrativa en la entidad, con respecto a las siguientes etapas?:
a. Planificación
b. Procedimientos
c. Aprobación interna de contratos
d. Seguimiento de la ejecución de contratos
(LA RESPUESTA AFIRMATIVA REQUIERE QUE SE LA NORMATIVA CONTEMPLE LAS CUATRO ETAPAS.)</v>
      </c>
      <c r="C49" s="10" t="str">
        <f>'Para-responder'!D54</f>
        <v>SI</v>
      </c>
      <c r="E49" s="3" t="str">
        <f t="shared" si="6"/>
        <v/>
      </c>
      <c r="F49" s="3" t="str">
        <f t="shared" si="7"/>
        <v/>
      </c>
      <c r="G49" s="3" t="str">
        <f t="shared" si="8"/>
        <v>SI</v>
      </c>
      <c r="K49" s="3" t="s">
        <v>275</v>
      </c>
    </row>
    <row r="50" spans="1:11" ht="38.25" x14ac:dyDescent="0.2">
      <c r="A50" s="7" t="str">
        <f>'Para-responder'!B55</f>
        <v>3.3</v>
      </c>
      <c r="B50" s="15" t="str">
        <f>'Para-responder'!C55</f>
        <v>¿Están formalmente definidos los roles, las responsabilidades y la coordinación de los funcionarios asignados a las diferentes actividades relacionadas con el proceso de contratación administrativa?</v>
      </c>
      <c r="C50" s="10" t="str">
        <f>'Para-responder'!D55</f>
        <v>SI</v>
      </c>
      <c r="E50" s="3" t="str">
        <f t="shared" si="6"/>
        <v/>
      </c>
      <c r="F50" s="3" t="str">
        <f t="shared" si="7"/>
        <v/>
      </c>
      <c r="G50" s="3" t="str">
        <f t="shared" si="8"/>
        <v>SI</v>
      </c>
      <c r="K50" s="3" t="s">
        <v>275</v>
      </c>
    </row>
    <row r="51" spans="1:11" ht="25.5" x14ac:dyDescent="0.2">
      <c r="A51" s="7" t="str">
        <f>'Para-responder'!B56</f>
        <v>3.4</v>
      </c>
      <c r="B51" s="15" t="str">
        <f>'Para-responder'!C56</f>
        <v>¿Están formalmente definidos los plazos máximos que deben durar las diferentes actividades relacionadas con el proceso de contratación administrativa?</v>
      </c>
      <c r="C51" s="10" t="str">
        <f>'Para-responder'!D56</f>
        <v>SI</v>
      </c>
      <c r="E51" s="3" t="str">
        <f t="shared" si="6"/>
        <v>SI</v>
      </c>
      <c r="F51" s="3" t="str">
        <f t="shared" si="7"/>
        <v/>
      </c>
      <c r="G51" s="3" t="str">
        <f t="shared" si="8"/>
        <v/>
      </c>
      <c r="I51" s="3" t="s">
        <v>275</v>
      </c>
    </row>
    <row r="52" spans="1:11" ht="25.5" x14ac:dyDescent="0.2">
      <c r="A52" s="7" t="str">
        <f>'Para-responder'!B57</f>
        <v>3.5</v>
      </c>
      <c r="B52" s="15" t="str">
        <f>'Para-responder'!C57</f>
        <v>¿Se prepara un plan o programa anual de adquisiciones que contenga la información mínima requerida?</v>
      </c>
      <c r="C52" s="10" t="str">
        <f>'Para-responder'!D57</f>
        <v>SI</v>
      </c>
      <c r="E52" s="3" t="str">
        <f t="shared" si="6"/>
        <v>SI</v>
      </c>
      <c r="F52" s="3" t="str">
        <f t="shared" si="7"/>
        <v/>
      </c>
      <c r="G52" s="3" t="str">
        <f t="shared" si="8"/>
        <v/>
      </c>
      <c r="I52" s="33" t="s">
        <v>275</v>
      </c>
      <c r="K52" s="12"/>
    </row>
    <row r="53" spans="1:11" ht="25.5" x14ac:dyDescent="0.2">
      <c r="A53" s="7" t="str">
        <f>'Para-responder'!B58</f>
        <v>3.6</v>
      </c>
      <c r="B53" s="15" t="str">
        <f>'Para-responder'!C58</f>
        <v>¿La institución publica su plan de adquisiciones en su página de Internet o por otros medios, para conocimiento público?</v>
      </c>
      <c r="C53" s="10" t="str">
        <f>'Para-responder'!D58</f>
        <v>SI</v>
      </c>
      <c r="E53" s="3" t="str">
        <f t="shared" si="6"/>
        <v/>
      </c>
      <c r="F53" s="3" t="str">
        <f t="shared" si="7"/>
        <v>SI</v>
      </c>
      <c r="G53" s="3" t="str">
        <f t="shared" si="8"/>
        <v/>
      </c>
      <c r="J53" s="33" t="s">
        <v>275</v>
      </c>
      <c r="K53" s="12"/>
    </row>
    <row r="54" spans="1:11" ht="63.75" x14ac:dyDescent="0.2">
      <c r="A54" s="7" t="str">
        <f>'Para-responder'!B59</f>
        <v>3.7</v>
      </c>
      <c r="B54" s="15" t="str">
        <f>'Para-responder'!C59</f>
        <v>¿La institución incorpora en el proceso de admisibilidad de ofertas, una definición de los límites máximos y mínimos de los precios aceptables para los bienes y servicios que adquirirá, derivados del estudio de razonabilidad de precios? (Si la institución está sujeta al Reglamento de Contratación Administrativa, considere como referencia el artículo 30 de ese reglamento.)</v>
      </c>
      <c r="C54" s="10" t="str">
        <f>'Para-responder'!D59</f>
        <v>NO</v>
      </c>
      <c r="E54" s="3" t="str">
        <f t="shared" si="6"/>
        <v>NO</v>
      </c>
      <c r="F54" s="3" t="str">
        <f t="shared" si="7"/>
        <v/>
      </c>
      <c r="G54" s="3" t="str">
        <f t="shared" si="8"/>
        <v/>
      </c>
      <c r="I54" s="3" t="s">
        <v>275</v>
      </c>
    </row>
    <row r="55" spans="1:11" ht="25.5" x14ac:dyDescent="0.2">
      <c r="A55" s="7" t="str">
        <f>'Para-responder'!B60</f>
        <v>3.8</v>
      </c>
      <c r="B55" s="15" t="str">
        <f>'Para-responder'!C60</f>
        <v>¿La normativa interna en materia de contratación administrativa incluye regulaciones específicas sobre reajuste de precios?</v>
      </c>
      <c r="C55" s="10" t="str">
        <f>'Para-responder'!D60</f>
        <v>NO</v>
      </c>
      <c r="E55" s="3" t="str">
        <f t="shared" si="6"/>
        <v>NO</v>
      </c>
      <c r="F55" s="3" t="str">
        <f t="shared" si="7"/>
        <v/>
      </c>
      <c r="G55" s="3" t="str">
        <f t="shared" si="8"/>
        <v/>
      </c>
      <c r="I55" s="33" t="s">
        <v>275</v>
      </c>
      <c r="J55" s="12"/>
    </row>
    <row r="56" spans="1:11" ht="38.25" x14ac:dyDescent="0.2">
      <c r="A56" s="7" t="str">
        <f>'Para-responder'!B61</f>
        <v>3.9</v>
      </c>
      <c r="B56" s="15" t="str">
        <f>'Para-responder'!C61</f>
        <v xml:space="preserve">¿La institución utiliza medios electrónicos (e-compras) que generen información que la ciudadanía pueda accesar, en relación con el avance de la ejecución del plan o programa de adquisiciones? </v>
      </c>
      <c r="C56" s="10" t="str">
        <f>'Para-responder'!D61</f>
        <v>SI</v>
      </c>
      <c r="E56" s="3" t="str">
        <f t="shared" si="6"/>
        <v/>
      </c>
      <c r="F56" s="3" t="str">
        <f t="shared" si="7"/>
        <v>SI</v>
      </c>
      <c r="G56" s="3" t="str">
        <f t="shared" si="8"/>
        <v/>
      </c>
      <c r="I56" s="12"/>
      <c r="J56" s="33" t="s">
        <v>275</v>
      </c>
    </row>
    <row r="57" spans="1:11" ht="25.5" x14ac:dyDescent="0.2">
      <c r="A57" s="7" t="str">
        <f>'Para-responder'!B62</f>
        <v>3.10</v>
      </c>
      <c r="B57" s="15" t="str">
        <f>'Para-responder'!C62</f>
        <v>¿La institución realiza, al final del período correspondiente, una evaluación de la ejecución del plan o programa de adquisiciones, su eficacia y su alineamiento con el plan estratégico?</v>
      </c>
      <c r="C57" s="10" t="str">
        <f>'Para-responder'!D62</f>
        <v>SI</v>
      </c>
      <c r="E57" s="3" t="str">
        <f t="shared" si="6"/>
        <v>SI</v>
      </c>
      <c r="F57" s="3" t="str">
        <f t="shared" si="7"/>
        <v/>
      </c>
      <c r="G57" s="3" t="str">
        <f t="shared" si="8"/>
        <v/>
      </c>
      <c r="I57" s="3" t="s">
        <v>275</v>
      </c>
    </row>
    <row r="58" spans="1:11" ht="25.5" x14ac:dyDescent="0.2">
      <c r="A58" s="7" t="str">
        <f>'Para-responder'!B63</f>
        <v>3.11</v>
      </c>
      <c r="B58" s="15" t="str">
        <f>'Para-responder'!C63</f>
        <v>¿Se prepara un plan de mejoras para el proceso de adquisiciones con base en los resultados de la evaluación de la ejecución del plan o programa de adquisiciones?</v>
      </c>
      <c r="C58" s="10" t="str">
        <f>'Para-responder'!D63</f>
        <v>NO</v>
      </c>
      <c r="E58" s="3" t="str">
        <f t="shared" si="6"/>
        <v>NO</v>
      </c>
      <c r="F58" s="3" t="str">
        <f t="shared" si="7"/>
        <v/>
      </c>
      <c r="G58" s="3" t="str">
        <f t="shared" si="8"/>
        <v/>
      </c>
      <c r="I58" s="33" t="s">
        <v>275</v>
      </c>
      <c r="J58" s="12"/>
    </row>
    <row r="59" spans="1:11" ht="25.5" x14ac:dyDescent="0.2">
      <c r="A59" s="7" t="str">
        <f>'Para-responder'!B64</f>
        <v>3.12</v>
      </c>
      <c r="B59" s="15" t="str">
        <f>'Para-responder'!C64</f>
        <v>¿La institución publica en su página de Internet o por otros medios, la evaluación de la ejecución de su plan o programa de adquisiciones?</v>
      </c>
      <c r="C59" s="10" t="str">
        <f>'Para-responder'!D64</f>
        <v>NO</v>
      </c>
      <c r="E59" s="3" t="str">
        <f t="shared" si="6"/>
        <v/>
      </c>
      <c r="F59" s="3" t="str">
        <f t="shared" si="7"/>
        <v>NO</v>
      </c>
      <c r="G59" s="3" t="str">
        <f t="shared" si="8"/>
        <v/>
      </c>
      <c r="I59" s="12"/>
      <c r="J59" s="33" t="s">
        <v>275</v>
      </c>
    </row>
    <row r="60" spans="1:11" ht="102" x14ac:dyDescent="0.2">
      <c r="A60" s="7" t="str">
        <f>'Para-responder'!B65</f>
        <v>3.13</v>
      </c>
      <c r="B60" s="15" t="str">
        <f>'Para-responder'!C65</f>
        <v>Se cuenta con un procedimiento oficial para la documentación de los procedimientos de contratación administrativa que incluya al menos lo siguiente:
1.  Incorporación de los documentos al expediente en los dos días hábiles una vez recibidos por la Proveeduría
2. Los documentos se incluyen en el mismo orden en que se presentan por los oferentes o interesados
3. Control de acceso de la consulta de los expedientes
(LA RESPUESTA AFIRMATIVA REQUIERE QUE SE CUMPLAN LOS TRES PUNTOS.)</v>
      </c>
      <c r="C60" s="10" t="str">
        <f>'Para-responder'!D65</f>
        <v>SI</v>
      </c>
      <c r="E60" s="3" t="str">
        <f t="shared" si="6"/>
        <v>SI</v>
      </c>
      <c r="F60" s="3" t="str">
        <f t="shared" si="7"/>
        <v/>
      </c>
      <c r="G60" s="3" t="str">
        <f t="shared" si="8"/>
        <v/>
      </c>
      <c r="I60" s="3" t="s">
        <v>275</v>
      </c>
    </row>
    <row r="61" spans="1:11" x14ac:dyDescent="0.2">
      <c r="A61" s="7"/>
      <c r="B61" s="14"/>
      <c r="C61" s="10"/>
    </row>
    <row r="62" spans="1:11" x14ac:dyDescent="0.2">
      <c r="A62" s="34">
        <f>'Para-responder'!B67</f>
        <v>4</v>
      </c>
      <c r="B62" s="35" t="str">
        <f>'Para-responder'!C67</f>
        <v>PRESUPUESTO</v>
      </c>
      <c r="C62" s="8"/>
      <c r="E62" s="29" t="s">
        <v>272</v>
      </c>
      <c r="F62" s="29" t="s">
        <v>273</v>
      </c>
      <c r="G62" s="29" t="s">
        <v>274</v>
      </c>
      <c r="I62" s="29" t="s">
        <v>272</v>
      </c>
      <c r="J62" s="29" t="s">
        <v>273</v>
      </c>
      <c r="K62" s="29" t="s">
        <v>274</v>
      </c>
    </row>
    <row r="63" spans="1:11" ht="25.5" x14ac:dyDescent="0.2">
      <c r="A63" s="7" t="str">
        <f>'Para-responder'!B68</f>
        <v>4.1</v>
      </c>
      <c r="B63" s="13" t="str">
        <f>'Para-responder'!C68</f>
        <v>¿Existe vinculación entre el plan anual operativo y el presupuesto institucional en todas las fases del proceso plan-presupuesto?</v>
      </c>
      <c r="C63" s="10" t="str">
        <f>'Para-responder'!D68</f>
        <v>SI</v>
      </c>
      <c r="E63" s="3" t="str">
        <f t="shared" ref="E63:E74" si="9">IF(I63="X",$C63,"")</f>
        <v>SI</v>
      </c>
      <c r="F63" s="3" t="str">
        <f t="shared" ref="F63:F74" si="10">IF(J63="X",$C63,"")</f>
        <v/>
      </c>
      <c r="G63" s="3" t="str">
        <f t="shared" ref="G63:G74" si="11">IF(K63="X",$C63,"")</f>
        <v/>
      </c>
      <c r="I63" s="3" t="s">
        <v>275</v>
      </c>
    </row>
    <row r="64" spans="1:11" ht="25.5" x14ac:dyDescent="0.2">
      <c r="A64" s="7" t="str">
        <f>'Para-responder'!B69</f>
        <v>4.2</v>
      </c>
      <c r="B64" s="13" t="str">
        <f>'Para-responder'!C69</f>
        <v>¿Existe un manual de procedimientos que regule cada fase del proceso presupuestario, los plazos y los roles de los participantes?</v>
      </c>
      <c r="C64" s="10" t="str">
        <f>'Para-responder'!D69</f>
        <v>SI</v>
      </c>
      <c r="E64" s="3" t="str">
        <f t="shared" si="9"/>
        <v/>
      </c>
      <c r="F64" s="3" t="str">
        <f t="shared" si="10"/>
        <v/>
      </c>
      <c r="G64" s="3" t="str">
        <f t="shared" si="11"/>
        <v>SI</v>
      </c>
      <c r="K64" s="3" t="s">
        <v>275</v>
      </c>
    </row>
    <row r="65" spans="1:11" ht="25.5" x14ac:dyDescent="0.2">
      <c r="A65" s="7" t="str">
        <f>'Para-responder'!B70</f>
        <v>4.3</v>
      </c>
      <c r="B65" s="13" t="str">
        <f>'Para-responder'!C70</f>
        <v>¿Se publica en la página de Internet de la institución el presupuesto anual de la entidad, a más tardar en el mes posterior a su aprobación?</v>
      </c>
      <c r="C65" s="10" t="str">
        <f>'Para-responder'!D70</f>
        <v>SI</v>
      </c>
      <c r="E65" s="3" t="str">
        <f t="shared" si="9"/>
        <v/>
      </c>
      <c r="F65" s="3" t="str">
        <f t="shared" si="10"/>
        <v>SI</v>
      </c>
      <c r="G65" s="3" t="str">
        <f t="shared" si="11"/>
        <v/>
      </c>
      <c r="J65" s="3" t="s">
        <v>275</v>
      </c>
    </row>
    <row r="66" spans="1:11" ht="127.5" x14ac:dyDescent="0.2">
      <c r="A66" s="7" t="str">
        <f>'Para-responder'!B71</f>
        <v>4.4</v>
      </c>
      <c r="B66" s="13" t="str">
        <f>'Para-responder'!C71</f>
        <v>¿La evaluación presupuestaria incluye el análisis de al menos los siguientes asuntos?:
a. Comportamiento de la ejecución de los ingresos y gastos más importantes.
b. Resultado de la ejecución presupuestaria parcial o final (superávit o déficit).
c. Desviaciones de mayor relevancia que afecten los objetivos, las metas y los resultados esperados en el plan anual.
d. Desempeño institucional y programático en términos de eficiencia, eficacia y economía.
e. Situación económico-financiera global de la institución.
f. Propuesta de medidas correctivas y acciones a seguir.
(LA RESPUESTA AFIRMATIVA REQUIERE QUE SE CUMPLAN LOS SEIS PUNTOS, COMO MÍNIMO.)</v>
      </c>
      <c r="C66" s="10" t="str">
        <f>'Para-responder'!D71</f>
        <v>SI</v>
      </c>
      <c r="E66" s="3" t="str">
        <f t="shared" si="9"/>
        <v>SI</v>
      </c>
      <c r="F66" s="3" t="str">
        <f t="shared" si="10"/>
        <v/>
      </c>
      <c r="G66" s="3" t="str">
        <f t="shared" si="11"/>
        <v/>
      </c>
      <c r="I66" s="3" t="s">
        <v>275</v>
      </c>
    </row>
    <row r="67" spans="1:11" ht="38.25" x14ac:dyDescent="0.2">
      <c r="A67" s="7" t="str">
        <f>'Para-responder'!B72</f>
        <v>4.5</v>
      </c>
      <c r="B67" s="13" t="str">
        <f>'Para-responder'!C72</f>
        <v>¿Se realiza, como parte de la evaluación presupuestaria, una valoración o un análisis individualizado de gasto al menos para los servicios que hayan sido identificados formalmente como más relevantes por la máxima jerarquía?</v>
      </c>
      <c r="C67" s="10" t="str">
        <f>'Para-responder'!D72</f>
        <v>SI</v>
      </c>
      <c r="E67" s="3" t="str">
        <f t="shared" si="9"/>
        <v>SI</v>
      </c>
      <c r="F67" s="3" t="str">
        <f t="shared" si="10"/>
        <v/>
      </c>
      <c r="G67" s="3" t="str">
        <f t="shared" si="11"/>
        <v/>
      </c>
      <c r="I67" s="3" t="s">
        <v>275</v>
      </c>
    </row>
    <row r="68" spans="1:11" ht="25.5" x14ac:dyDescent="0.2">
      <c r="A68" s="7" t="str">
        <f>'Para-responder'!B73</f>
        <v>4.6</v>
      </c>
      <c r="B68" s="13" t="str">
        <f>'Para-responder'!C73</f>
        <v>¿Se discuten y valoran periódicamente con el jerarca los resultados de los informes de ejecución presupuestaria?</v>
      </c>
      <c r="C68" s="10" t="str">
        <f>'Para-responder'!D73</f>
        <v>SI</v>
      </c>
      <c r="E68" s="3" t="str">
        <f t="shared" si="9"/>
        <v>SI</v>
      </c>
      <c r="F68" s="3" t="str">
        <f t="shared" si="10"/>
        <v/>
      </c>
      <c r="G68" s="3" t="str">
        <f t="shared" si="11"/>
        <v/>
      </c>
      <c r="I68" s="3" t="s">
        <v>275</v>
      </c>
    </row>
    <row r="69" spans="1:11" x14ac:dyDescent="0.2">
      <c r="A69" s="7" t="str">
        <f>'Para-responder'!B74</f>
        <v>4.7</v>
      </c>
      <c r="B69" s="13" t="str">
        <f>'Para-responder'!C74</f>
        <v>¿Se revisa por un tercero independiente la liquidación presupuestaria?</v>
      </c>
      <c r="C69" s="10" t="str">
        <f>'Para-responder'!D74</f>
        <v>NO</v>
      </c>
      <c r="E69" s="3" t="str">
        <f t="shared" si="9"/>
        <v/>
      </c>
      <c r="F69" s="3" t="str">
        <f t="shared" si="10"/>
        <v/>
      </c>
      <c r="G69" s="3" t="str">
        <f t="shared" si="11"/>
        <v>NO</v>
      </c>
      <c r="I69" s="12"/>
      <c r="K69" s="33" t="s">
        <v>275</v>
      </c>
    </row>
    <row r="70" spans="1:11" ht="38.25" x14ac:dyDescent="0.2">
      <c r="A70" s="7" t="str">
        <f>'Para-responder'!B75</f>
        <v>4.8</v>
      </c>
      <c r="B70" s="13" t="str">
        <f>'Para-responder'!C75</f>
        <v>¿Se publica en la página de Internet el informe de evaluación presupuestaria del año anterior, que comprenda la ejecución presupuestaria y el grado de cumplimiento de metas y objetivos, a más tardar durante el primer trimestre del año en ejecución?</v>
      </c>
      <c r="C70" s="10" t="str">
        <f>'Para-responder'!D75</f>
        <v>SI</v>
      </c>
      <c r="E70" s="3" t="str">
        <f t="shared" si="9"/>
        <v/>
      </c>
      <c r="F70" s="3" t="str">
        <f t="shared" si="10"/>
        <v>SI</v>
      </c>
      <c r="G70" s="3" t="str">
        <f t="shared" si="11"/>
        <v/>
      </c>
      <c r="J70" s="33" t="s">
        <v>275</v>
      </c>
      <c r="K70" s="12"/>
    </row>
    <row r="71" spans="1:11" x14ac:dyDescent="0.2">
      <c r="A71" s="7" t="str">
        <f>'Para-responder'!B76</f>
        <v>4.9</v>
      </c>
      <c r="B71" s="13" t="str">
        <f>'Para-responder'!C76</f>
        <v xml:space="preserve">¿Existen mecanismos o disposiciones internas para regular el proceso de visado de gastos? </v>
      </c>
      <c r="C71" s="10" t="str">
        <f>'Para-responder'!D76</f>
        <v>SI</v>
      </c>
      <c r="E71" s="3" t="str">
        <f t="shared" si="9"/>
        <v/>
      </c>
      <c r="F71" s="3" t="str">
        <f t="shared" si="10"/>
        <v/>
      </c>
      <c r="G71" s="3" t="str">
        <f t="shared" si="11"/>
        <v>SI</v>
      </c>
      <c r="K71" s="3" t="s">
        <v>275</v>
      </c>
    </row>
    <row r="72" spans="1:11" ht="25.5" x14ac:dyDescent="0.2">
      <c r="A72" s="7" t="str">
        <f>'Para-responder'!B77</f>
        <v>4.10</v>
      </c>
      <c r="B72" s="13" t="str">
        <f>'Para-responder'!C77</f>
        <v xml:space="preserve">¿Existe un funcionario responsable del visado de gastos, según lo establece el artículo 11 del Reglamento sobre Visado de Gastos?  </v>
      </c>
      <c r="C72" s="10" t="str">
        <f>'Para-responder'!D77</f>
        <v>SI</v>
      </c>
      <c r="E72" s="3" t="str">
        <f t="shared" si="9"/>
        <v/>
      </c>
      <c r="F72" s="3" t="str">
        <f t="shared" si="10"/>
        <v/>
      </c>
      <c r="G72" s="3" t="str">
        <f t="shared" si="11"/>
        <v>SI</v>
      </c>
      <c r="J72" s="12"/>
      <c r="K72" s="33" t="s">
        <v>275</v>
      </c>
    </row>
    <row r="73" spans="1:11" ht="25.5" x14ac:dyDescent="0.2">
      <c r="A73" s="7" t="str">
        <f>'Para-responder'!B78</f>
        <v>4.11</v>
      </c>
      <c r="B73" s="13" t="str">
        <f>'Para-responder'!C78</f>
        <v>¿Se formulan distintos escenarios presupuestarios para elaborar el anteproyecto del presupuesto inicial que se somete al Ministerio de Hacienda?</v>
      </c>
      <c r="C73" s="10" t="str">
        <f>'Para-responder'!D78</f>
        <v>SI</v>
      </c>
      <c r="E73" s="3" t="str">
        <f t="shared" si="9"/>
        <v/>
      </c>
      <c r="F73" s="3" t="str">
        <f t="shared" si="10"/>
        <v>SI</v>
      </c>
      <c r="G73" s="3" t="str">
        <f t="shared" si="11"/>
        <v/>
      </c>
      <c r="J73" s="3" t="s">
        <v>275</v>
      </c>
    </row>
    <row r="74" spans="1:11" ht="38.25" x14ac:dyDescent="0.2">
      <c r="A74" s="7" t="str">
        <f>'Para-responder'!B79</f>
        <v>4.12</v>
      </c>
      <c r="B74" s="13" t="str">
        <f>'Para-responder'!C79</f>
        <v>¿En la elaboración del anteproyecto de presupuesto se consideran las variables de  la programación macroeconómica y los límites presupuestarios para las propuestas de los diferentes rubros de gastos?</v>
      </c>
      <c r="C74" s="10" t="str">
        <f>'Para-responder'!D79</f>
        <v>SI</v>
      </c>
      <c r="E74" s="3" t="str">
        <f t="shared" si="9"/>
        <v/>
      </c>
      <c r="F74" s="3" t="str">
        <f t="shared" si="10"/>
        <v>SI</v>
      </c>
      <c r="G74" s="3" t="str">
        <f t="shared" si="11"/>
        <v/>
      </c>
      <c r="J74" s="3" t="s">
        <v>275</v>
      </c>
    </row>
    <row r="75" spans="1:11" x14ac:dyDescent="0.2">
      <c r="A75" s="7"/>
      <c r="B75" s="14"/>
      <c r="C75" s="10"/>
    </row>
    <row r="76" spans="1:11" x14ac:dyDescent="0.2">
      <c r="A76" s="34">
        <f>'Para-responder'!B81</f>
        <v>5</v>
      </c>
      <c r="B76" s="35" t="str">
        <f>'Para-responder'!C81</f>
        <v>TECNOLOGÍAS DE LAS INFORMACIÓN</v>
      </c>
      <c r="C76" s="8"/>
      <c r="E76" s="29" t="s">
        <v>272</v>
      </c>
      <c r="F76" s="29" t="s">
        <v>273</v>
      </c>
      <c r="G76" s="29" t="s">
        <v>274</v>
      </c>
      <c r="I76" s="29" t="s">
        <v>272</v>
      </c>
      <c r="J76" s="29" t="s">
        <v>273</v>
      </c>
      <c r="K76" s="29" t="s">
        <v>274</v>
      </c>
    </row>
    <row r="77" spans="1:11" ht="25.5" x14ac:dyDescent="0.2">
      <c r="A77" s="7" t="str">
        <f>'Para-responder'!B82</f>
        <v>5.1</v>
      </c>
      <c r="B77" s="13" t="str">
        <f>'Para-responder'!C82</f>
        <v>¿La institución ha establecido una estructura formal del departamento de TI, que contemple el establecimiento de los roles y las responsabilidades de sus funcionarios?</v>
      </c>
      <c r="C77" s="10" t="str">
        <f>'Para-responder'!D82</f>
        <v>SI</v>
      </c>
      <c r="E77" s="3" t="str">
        <f t="shared" ref="E77:E92" si="12">IF(I77="X",$C77,"")</f>
        <v/>
      </c>
      <c r="F77" s="3" t="str">
        <f t="shared" ref="F77:F92" si="13">IF(J77="X",$C77,"")</f>
        <v/>
      </c>
      <c r="G77" s="3" t="str">
        <f t="shared" ref="G77:G92" si="14">IF(K77="X",$C77,"")</f>
        <v>SI</v>
      </c>
      <c r="K77" s="3" t="s">
        <v>275</v>
      </c>
    </row>
    <row r="78" spans="1:11" ht="51" x14ac:dyDescent="0.2">
      <c r="A78" s="7" t="str">
        <f>'Para-responder'!B83</f>
        <v>5.2</v>
      </c>
      <c r="B78" s="13" t="str">
        <f>'Para-responder'!C83</f>
        <v xml:space="preserve"> ¿Existen en la institución funcionarios formalmente designados para que conformen una representación razonable que como parte de sus labores, asesoren y apoyen al jerarca en la toma de decisiones estratégicas en relación con el uso y el mantenimiento de tecnologías de información?</v>
      </c>
      <c r="C78" s="10" t="str">
        <f>'Para-responder'!D83</f>
        <v>SI</v>
      </c>
      <c r="E78" s="3" t="str">
        <f t="shared" si="12"/>
        <v>SI</v>
      </c>
      <c r="F78" s="3" t="str">
        <f t="shared" si="13"/>
        <v/>
      </c>
      <c r="G78" s="3" t="str">
        <f t="shared" si="14"/>
        <v/>
      </c>
      <c r="I78" s="3" t="s">
        <v>275</v>
      </c>
    </row>
    <row r="79" spans="1:11" ht="127.5" x14ac:dyDescent="0.2">
      <c r="A79" s="7" t="str">
        <f>'Para-responder'!B84</f>
        <v>5.3</v>
      </c>
      <c r="B79" s="13" t="str">
        <f>'Para-responder'!C84</f>
        <v>¿La institución cuenta con un plan estratégico de tecnologías de información vigente que al menos cumpla los siguientes requisitos?:
a. Describir la forma en que los objetivos estratégicos de TI están alineados con los objetivos estratégicos de la institución.
b. Disponer de un mecanismo para evaluar el impacto de TI en los objetivos estratégicos de la institución.
c. Incluir fuentes de financiamiento, estrategias de adquisiciones y un presupuesto que esté vinculado con el presupuesto institucional que se presenta ante la CGR.
(LA RESPUESTA AFIRMATIVA REQUIERE QUE SE CUMPLAN LOS TRES REQUISITOS, COMO MÍNIMO.)</v>
      </c>
      <c r="C79" s="10" t="str">
        <f>'Para-responder'!D84</f>
        <v>SI</v>
      </c>
      <c r="E79" s="3" t="str">
        <f t="shared" si="12"/>
        <v>SI</v>
      </c>
      <c r="F79" s="3" t="str">
        <f t="shared" si="13"/>
        <v/>
      </c>
      <c r="G79" s="3" t="str">
        <f t="shared" si="14"/>
        <v/>
      </c>
      <c r="I79" s="3" t="s">
        <v>275</v>
      </c>
    </row>
    <row r="80" spans="1:11" ht="63.75" x14ac:dyDescent="0.2">
      <c r="A80" s="7" t="str">
        <f>'Para-responder'!B85</f>
        <v>5.4</v>
      </c>
      <c r="B80" s="13" t="str">
        <f>'Para-responder'!C85</f>
        <v xml:space="preserve">¿La institución cuenta con un modelo de arquitectura de la información que:
a. Sea conocido y utilizado por el nivel gerencial de la institución?
b. Caracterice los datos de la institución, aunque sea a nivel general?
(LA RESPUESTA AFIRMATIVA REQUIERE QUE SE CUMPLAN AMBOS PUNTOS.)
</v>
      </c>
      <c r="C80" s="10" t="str">
        <f>'Para-responder'!D85</f>
        <v>NO</v>
      </c>
      <c r="E80" s="3" t="str">
        <f t="shared" si="12"/>
        <v>NO</v>
      </c>
      <c r="F80" s="3" t="str">
        <f t="shared" si="13"/>
        <v/>
      </c>
      <c r="G80" s="3" t="str">
        <f t="shared" si="14"/>
        <v/>
      </c>
      <c r="I80" s="3" t="s">
        <v>275</v>
      </c>
    </row>
    <row r="81" spans="1:11" ht="42" customHeight="1" x14ac:dyDescent="0.2">
      <c r="A81" s="7" t="str">
        <f>'Para-responder'!B86</f>
        <v>5.5</v>
      </c>
      <c r="B81" s="13" t="str">
        <f>'Para-responder'!C86</f>
        <v>¿La institución cuenta con un modelo de plataforma tecnológica que defina los estándares, regulaciones y políticas para la adquisición, operación y administración de la capacidad tanto de hardware como de software de plataforma?</v>
      </c>
      <c r="C81" s="10" t="str">
        <f>'Para-responder'!D86</f>
        <v>NO</v>
      </c>
      <c r="E81" s="3" t="str">
        <f t="shared" si="12"/>
        <v>NO</v>
      </c>
      <c r="F81" s="3" t="str">
        <f t="shared" si="13"/>
        <v/>
      </c>
      <c r="G81" s="3" t="str">
        <f t="shared" si="14"/>
        <v/>
      </c>
      <c r="I81" s="3" t="s">
        <v>275</v>
      </c>
    </row>
    <row r="82" spans="1:11" ht="25.5" x14ac:dyDescent="0.2">
      <c r="A82" s="7" t="str">
        <f>'Para-responder'!B87</f>
        <v>5.6</v>
      </c>
      <c r="B82" s="13" t="str">
        <f>'Para-responder'!C87</f>
        <v>¿La institución cuenta con un modelo de aplicaciones (software) que defina los estándares para su desarrollo y/o adquisición?</v>
      </c>
      <c r="C82" s="10" t="str">
        <f>'Para-responder'!D87</f>
        <v>NO</v>
      </c>
      <c r="E82" s="3" t="str">
        <f t="shared" si="12"/>
        <v>NO</v>
      </c>
      <c r="F82" s="3" t="str">
        <f t="shared" si="13"/>
        <v/>
      </c>
      <c r="G82" s="3" t="str">
        <f t="shared" si="14"/>
        <v/>
      </c>
      <c r="I82" s="3" t="s">
        <v>275</v>
      </c>
    </row>
    <row r="83" spans="1:11" ht="25.5" x14ac:dyDescent="0.2">
      <c r="A83" s="7" t="str">
        <f>'Para-responder'!B88</f>
        <v>5.7</v>
      </c>
      <c r="B83" s="13" t="str">
        <f>'Para-responder'!C88</f>
        <v>¿La institución cuenta con un modelo de entrega de servicio de TI que defina los acuerdos de nivel de servicio con los usuarios?</v>
      </c>
      <c r="C83" s="10" t="str">
        <f>'Para-responder'!D88</f>
        <v>NO</v>
      </c>
      <c r="E83" s="3" t="str">
        <f t="shared" si="12"/>
        <v/>
      </c>
      <c r="F83" s="3" t="str">
        <f t="shared" si="13"/>
        <v>NO</v>
      </c>
      <c r="G83" s="3" t="str">
        <f t="shared" si="14"/>
        <v/>
      </c>
      <c r="J83" s="3" t="s">
        <v>275</v>
      </c>
    </row>
    <row r="84" spans="1:11" x14ac:dyDescent="0.2">
      <c r="A84" s="7" t="str">
        <f>'Para-responder'!B89</f>
        <v>5.8</v>
      </c>
      <c r="B84" s="13" t="str">
        <f>'Para-responder'!C89</f>
        <v>¿Se ha oficializado en la institución un marco de gestión para la calidad de la información?</v>
      </c>
      <c r="C84" s="10" t="str">
        <f>'Para-responder'!D89</f>
        <v>NO</v>
      </c>
      <c r="E84" s="3" t="str">
        <f t="shared" si="12"/>
        <v/>
      </c>
      <c r="F84" s="3" t="str">
        <f t="shared" si="13"/>
        <v>NO</v>
      </c>
      <c r="G84" s="3" t="str">
        <f t="shared" si="14"/>
        <v/>
      </c>
      <c r="J84" s="3" t="s">
        <v>275</v>
      </c>
    </row>
    <row r="85" spans="1:11" ht="89.25" x14ac:dyDescent="0.2">
      <c r="A85" s="7" t="str">
        <f>'Para-responder'!B90</f>
        <v>5.9</v>
      </c>
      <c r="B85" s="13" t="str">
        <f>'Para-responder'!C90</f>
        <v>¿La institución cuenta con directrices (o políticas) orientadas a lo siguiente?: 
a. La identificación de información en soporte digital, gestionada por la institución, que deba ser compartida con otras instituciones o que deba ser del conocimiento de la ciudadanía en general.
b. La implementación de mecanismos tecnológicos para comunicar dicha información a sus destinatarios.
(LA RESPUESTA AFIRMATIVA REQUIERE QUE SE CUMPLAN AMBOS PUNTOS.)</v>
      </c>
      <c r="C85" s="10" t="str">
        <f>'Para-responder'!D90</f>
        <v>SI</v>
      </c>
      <c r="E85" s="3" t="str">
        <f t="shared" si="12"/>
        <v/>
      </c>
      <c r="F85" s="3" t="str">
        <f t="shared" si="13"/>
        <v>SI</v>
      </c>
      <c r="G85" s="3" t="str">
        <f t="shared" si="14"/>
        <v/>
      </c>
      <c r="J85" s="3" t="s">
        <v>275</v>
      </c>
    </row>
    <row r="86" spans="1:11" ht="114.75" x14ac:dyDescent="0.2">
      <c r="A86" s="7" t="str">
        <f>'Para-responder'!B91</f>
        <v>5.10</v>
      </c>
      <c r="B86" s="13" t="str">
        <f>'Para-responder'!C91</f>
        <v>¿La institución ha oficializado lineamientos o políticas para la seguridad (tanto física como electrónica) de la información, así como procesos de administración y operación asociados a ellos, sustentados en un documento vinculado al Plan Estratégico de TI, que identifique al menos de manera general lo siguiente:
a. Requerimientos de seguridad
b. Amenazas
c. Marco legal y regulatorio relacionado con seguridad de la información, que la entidad debe cumplir
(LA RESPUESTA AFIRMATIVA REQUIERE QUE SE CUMPLAN LOS TRES PUNTOS.)</v>
      </c>
      <c r="C86" s="10" t="str">
        <f>'Para-responder'!D91</f>
        <v>NO</v>
      </c>
      <c r="E86" s="3" t="str">
        <f t="shared" si="12"/>
        <v/>
      </c>
      <c r="F86" s="3" t="str">
        <f t="shared" si="13"/>
        <v/>
      </c>
      <c r="G86" s="3" t="str">
        <f t="shared" si="14"/>
        <v>NO</v>
      </c>
      <c r="K86" s="3" t="s">
        <v>275</v>
      </c>
    </row>
    <row r="87" spans="1:11" ht="25.5" x14ac:dyDescent="0.2">
      <c r="A87" s="7" t="str">
        <f>'Para-responder'!B92</f>
        <v>5.11</v>
      </c>
      <c r="B87" s="13" t="str">
        <f>'Para-responder'!C92</f>
        <v>¿La institución ha definido, oficializado y comunicado políticas y procedimientos de seguridad lógica?</v>
      </c>
      <c r="C87" s="10" t="str">
        <f>'Para-responder'!D92</f>
        <v>NO</v>
      </c>
      <c r="E87" s="3" t="str">
        <f t="shared" si="12"/>
        <v/>
      </c>
      <c r="F87" s="3" t="str">
        <f t="shared" si="13"/>
        <v/>
      </c>
      <c r="G87" s="3" t="str">
        <f t="shared" si="14"/>
        <v>NO</v>
      </c>
      <c r="K87" s="3" t="s">
        <v>275</v>
      </c>
    </row>
    <row r="88" spans="1:11" ht="38.25" x14ac:dyDescent="0.2">
      <c r="A88" s="7" t="str">
        <f>'Para-responder'!B93</f>
        <v>5.12</v>
      </c>
      <c r="B88" s="13" t="str">
        <f>'Para-responder'!C93</f>
        <v>¿Se han definido e implementado procedimientos para otorgar, limitar y revocar el acceso físico al centro de cómputo y a otras instalaciones que mantienen equipos e información sensibles?</v>
      </c>
      <c r="C88" s="10" t="str">
        <f>'Para-responder'!D93</f>
        <v>SI</v>
      </c>
      <c r="E88" s="3" t="str">
        <f t="shared" si="12"/>
        <v/>
      </c>
      <c r="F88" s="3" t="str">
        <f t="shared" si="13"/>
        <v/>
      </c>
      <c r="G88" s="3" t="str">
        <f t="shared" si="14"/>
        <v>SI</v>
      </c>
      <c r="K88" s="3" t="s">
        <v>275</v>
      </c>
    </row>
    <row r="89" spans="1:11" ht="38.25" x14ac:dyDescent="0.2">
      <c r="A89" s="7" t="str">
        <f>'Para-responder'!B94</f>
        <v>5.13</v>
      </c>
      <c r="B89" s="13" t="str">
        <f>'Para-responder'!C94</f>
        <v>¿Se aplican medidas de prevención, detección y corrección para proteger los sistemas contra software malicioso (virus, gusanos, spyware, correo basura, software fraudulento, etc.)?</v>
      </c>
      <c r="C89" s="10" t="str">
        <f>'Para-responder'!D94</f>
        <v>SI</v>
      </c>
      <c r="E89" s="3" t="str">
        <f t="shared" si="12"/>
        <v>SI</v>
      </c>
      <c r="F89" s="3" t="str">
        <f t="shared" si="13"/>
        <v/>
      </c>
      <c r="G89" s="3" t="str">
        <f t="shared" si="14"/>
        <v/>
      </c>
      <c r="I89" s="3" t="s">
        <v>275</v>
      </c>
    </row>
    <row r="90" spans="1:11" ht="51" x14ac:dyDescent="0.2">
      <c r="A90" s="7" t="str">
        <f>'Para-responder'!B95</f>
        <v>5.14</v>
      </c>
      <c r="B90" s="13" t="str">
        <f>'Para-responder'!C95</f>
        <v>¿Se aplican políticas oficializadas que garanticen que la solicitud, el establecimiento, la emisión, la suspensión, la modificación y el cierre de cuentas de usuario y de los privilegios relacionados se hagan efectivas por el administrador de cuentas de usuario de manera inmediata?</v>
      </c>
      <c r="C90" s="10" t="str">
        <f>'Para-responder'!D95</f>
        <v>NO</v>
      </c>
      <c r="E90" s="3" t="str">
        <f t="shared" si="12"/>
        <v/>
      </c>
      <c r="F90" s="3" t="str">
        <f t="shared" si="13"/>
        <v/>
      </c>
      <c r="G90" s="3" t="str">
        <f t="shared" si="14"/>
        <v>NO</v>
      </c>
      <c r="K90" s="3" t="s">
        <v>275</v>
      </c>
    </row>
    <row r="91" spans="1:11" ht="25.5" x14ac:dyDescent="0.2">
      <c r="A91" s="7" t="str">
        <f>'Para-responder'!B96</f>
        <v>5.15</v>
      </c>
      <c r="B91" s="13" t="str">
        <f>'Para-responder'!C96</f>
        <v>¿Existe un plan formal que asegure la continuidad de los servicios de tecnologías de información en la organización?</v>
      </c>
      <c r="C91" s="10" t="str">
        <f>'Para-responder'!D96</f>
        <v>SI</v>
      </c>
      <c r="E91" s="3" t="str">
        <f t="shared" si="12"/>
        <v>SI</v>
      </c>
      <c r="F91" s="3" t="str">
        <f t="shared" si="13"/>
        <v/>
      </c>
      <c r="G91" s="3" t="str">
        <f t="shared" si="14"/>
        <v/>
      </c>
      <c r="I91" s="3" t="s">
        <v>275</v>
      </c>
    </row>
    <row r="92" spans="1:11" x14ac:dyDescent="0.2">
      <c r="A92" s="7" t="str">
        <f>'Para-responder'!B97</f>
        <v>5.16</v>
      </c>
      <c r="B92" s="13" t="str">
        <f>'Para-responder'!C97</f>
        <v>¿Las políticas de TI se comunican a todos los usuarios internos y externos relevantes?</v>
      </c>
      <c r="C92" s="10" t="str">
        <f>'Para-responder'!D97</f>
        <v>NO</v>
      </c>
      <c r="E92" s="3" t="str">
        <f t="shared" si="12"/>
        <v/>
      </c>
      <c r="F92" s="3" t="str">
        <f t="shared" si="13"/>
        <v>NO</v>
      </c>
      <c r="G92" s="3" t="str">
        <f t="shared" si="14"/>
        <v/>
      </c>
      <c r="J92" s="3" t="s">
        <v>275</v>
      </c>
    </row>
    <row r="93" spans="1:11" x14ac:dyDescent="0.2">
      <c r="A93" s="5"/>
      <c r="B93" s="11"/>
      <c r="C93" s="8"/>
    </row>
    <row r="94" spans="1:11" x14ac:dyDescent="0.2">
      <c r="A94" s="5"/>
      <c r="B94" s="20" t="s">
        <v>276</v>
      </c>
      <c r="C94" s="21">
        <f>COUNTIF(C77:C92,"si")</f>
        <v>7</v>
      </c>
      <c r="E94" s="21">
        <f>COUNTIF(E77:E92,"si")</f>
        <v>4</v>
      </c>
      <c r="F94" s="21">
        <f>COUNTIF(F77:F92,"si")</f>
        <v>1</v>
      </c>
      <c r="G94" s="21">
        <f>COUNTIF(G77:G92,"si")</f>
        <v>2</v>
      </c>
    </row>
    <row r="95" spans="1:11" x14ac:dyDescent="0.2">
      <c r="A95" s="5"/>
      <c r="B95" s="20" t="s">
        <v>277</v>
      </c>
      <c r="C95" s="21">
        <f>COUNTIF(C77:C92,"No")</f>
        <v>9</v>
      </c>
      <c r="E95" s="21">
        <f>COUNTIF(E77:E92,"No")</f>
        <v>3</v>
      </c>
      <c r="F95" s="21">
        <f>COUNTIF(F77:F92,"No")</f>
        <v>3</v>
      </c>
      <c r="G95" s="21">
        <f>COUNTIF(G77:G92,"No")</f>
        <v>3</v>
      </c>
    </row>
    <row r="96" spans="1:11" x14ac:dyDescent="0.2">
      <c r="A96" s="5"/>
      <c r="B96" s="20" t="s">
        <v>278</v>
      </c>
      <c r="C96" s="21">
        <f>COUNTIF(C77:C92,"No APLICA")</f>
        <v>0</v>
      </c>
      <c r="E96" s="21">
        <f>COUNTIF(E77:E92,"No APLICA")</f>
        <v>0</v>
      </c>
      <c r="F96" s="21">
        <f>COUNTIF(F77:F92,"No APLICA")</f>
        <v>0</v>
      </c>
      <c r="G96" s="21">
        <f>COUNTIF(G77:G92,"No APLICA")</f>
        <v>0</v>
      </c>
    </row>
    <row r="97" spans="1:11" x14ac:dyDescent="0.2">
      <c r="A97" s="5"/>
      <c r="B97" s="20" t="s">
        <v>279</v>
      </c>
      <c r="C97" s="21">
        <f>IF((SUM(C94:C96)-C96)=0,0,(C94*100/(SUM(C94:C96)-C96)))</f>
        <v>43.75</v>
      </c>
      <c r="E97" s="21">
        <f>IF((SUM(E94:E96)-E96)=0,0,(E94*100/(SUM(E94:E96)-E96)))</f>
        <v>57.142857142857146</v>
      </c>
      <c r="F97" s="21">
        <f>IF((SUM(F94:F96)-F96)=0,0,(F94*100/(SUM(F94:F96)-F96)))</f>
        <v>25</v>
      </c>
      <c r="G97" s="21">
        <f>IF((SUM(G94:G96)-G96)=0,0,(G94*100/(SUM(G94:G96)-G96)))</f>
        <v>40</v>
      </c>
    </row>
    <row r="98" spans="1:11" x14ac:dyDescent="0.2">
      <c r="A98" s="5"/>
      <c r="B98" s="11"/>
      <c r="C98" s="8"/>
    </row>
    <row r="99" spans="1:11" x14ac:dyDescent="0.2">
      <c r="A99" s="34">
        <f>'Para-responder'!B99</f>
        <v>6</v>
      </c>
      <c r="B99" s="35" t="str">
        <f>'Para-responder'!C99</f>
        <v>SERVICIO AL USUARIO</v>
      </c>
      <c r="C99" s="8"/>
      <c r="E99" s="29" t="s">
        <v>272</v>
      </c>
      <c r="F99" s="29" t="s">
        <v>273</v>
      </c>
      <c r="G99" s="29" t="s">
        <v>274</v>
      </c>
      <c r="I99" s="29" t="s">
        <v>272</v>
      </c>
      <c r="J99" s="29" t="s">
        <v>273</v>
      </c>
      <c r="K99" s="29" t="s">
        <v>274</v>
      </c>
    </row>
    <row r="100" spans="1:11" ht="102" x14ac:dyDescent="0.2">
      <c r="A100" s="7" t="str">
        <f>'Para-responder'!B100</f>
        <v>6.1</v>
      </c>
      <c r="B100" s="15" t="str">
        <f>'Para-responder'!C100</f>
        <v>¿La entidad ha definido, implementado y monitoreado medidas para simplificar las gestiones que le someten los usuarios de sus servicios, sean éstos personas físicas o jurídicas? Considere al menos lo siguiente:
a. Presentación única de documentos
b. Publicación de trámites y de la totalidad de sus requisitos
c. Publicidad sobre estado de trámites
(LA RESPUESTA AFIRMATIVA REQUIERE QUE SE CUMPLAN LOS TRES PUNTOS, COMO MÍNIMO)</v>
      </c>
      <c r="C100" s="10" t="str">
        <f>'Para-responder'!D100</f>
        <v>NO</v>
      </c>
      <c r="E100" s="3" t="str">
        <f t="shared" ref="E100:E112" si="15">IF(I100="X",$C100,"")</f>
        <v>NO</v>
      </c>
      <c r="F100" s="3" t="str">
        <f t="shared" ref="F100:F112" si="16">IF(J100="X",$C100,"")</f>
        <v/>
      </c>
      <c r="G100" s="3" t="str">
        <f t="shared" ref="G100:G112" si="17">IF(K100="X",$C100,"")</f>
        <v/>
      </c>
      <c r="I100" s="3" t="s">
        <v>275</v>
      </c>
    </row>
    <row r="101" spans="1:11" ht="38.25" x14ac:dyDescent="0.2">
      <c r="A101" s="7" t="str">
        <f>'Para-responder'!B101</f>
        <v>6.2</v>
      </c>
      <c r="B101" s="15" t="str">
        <f>'Para-responder'!C101</f>
        <v>¿La página de Internet de la institución contiene formularios y vínculos para realizar algún trámite en línea o para iniciarlo en el sitio y facilitar su posterior conclusión en las oficinas de la entidad?</v>
      </c>
      <c r="C101" s="10" t="str">
        <f>'Para-responder'!D101</f>
        <v>SI</v>
      </c>
      <c r="E101" s="3" t="str">
        <f t="shared" si="15"/>
        <v>SI</v>
      </c>
      <c r="F101" s="3" t="str">
        <f t="shared" si="16"/>
        <v/>
      </c>
      <c r="G101" s="3" t="str">
        <f t="shared" si="17"/>
        <v/>
      </c>
      <c r="I101" s="3" t="s">
        <v>275</v>
      </c>
    </row>
    <row r="102" spans="1:11" ht="38.25" x14ac:dyDescent="0.2">
      <c r="A102" s="7" t="str">
        <f>'Para-responder'!B102</f>
        <v>6.3</v>
      </c>
      <c r="B102" s="15" t="str">
        <f>'Para-responder'!C102</f>
        <v>¿La institución ha implementado mecanismos que le posibiliten la aceptación de documentos digitales mediante el uso de firma digital para la gestión de trámites de los usuarios?</v>
      </c>
      <c r="C102" s="10" t="str">
        <f>'Para-responder'!D102</f>
        <v>SI</v>
      </c>
      <c r="E102" s="3" t="str">
        <f t="shared" si="15"/>
        <v>SI</v>
      </c>
      <c r="F102" s="3" t="str">
        <f t="shared" si="16"/>
        <v/>
      </c>
      <c r="G102" s="3" t="str">
        <f t="shared" si="17"/>
        <v/>
      </c>
      <c r="I102" s="3" t="s">
        <v>275</v>
      </c>
    </row>
    <row r="103" spans="1:11" ht="25.5" x14ac:dyDescent="0.2">
      <c r="A103" s="7" t="str">
        <f>'Para-responder'!B103</f>
        <v>6.4</v>
      </c>
      <c r="B103" s="15" t="str">
        <f>'Para-responder'!C103</f>
        <v>¿Se cumplen los plazos máximos establecidos para el trámite de los asuntos o la prestación de servicios, al menos en el 95% de los casos?</v>
      </c>
      <c r="C103" s="10" t="str">
        <f>'Para-responder'!D103</f>
        <v>NO</v>
      </c>
      <c r="E103" s="3" t="str">
        <f t="shared" si="15"/>
        <v>NO</v>
      </c>
      <c r="F103" s="3" t="str">
        <f t="shared" si="16"/>
        <v/>
      </c>
      <c r="G103" s="3" t="str">
        <f t="shared" si="17"/>
        <v/>
      </c>
      <c r="I103" s="3" t="s">
        <v>275</v>
      </c>
    </row>
    <row r="104" spans="1:11" ht="51" x14ac:dyDescent="0.2">
      <c r="A104" s="7" t="str">
        <f>'Para-responder'!B104</f>
        <v>6.5</v>
      </c>
      <c r="B104" s="15" t="str">
        <f>'Para-responder'!C104</f>
        <v>¿La institución ha identificado, definido y comunicado los mecanismos por los que los usuarios de sus servicios (personas físicas o jurídicas, públicas o privadas) pueden comunicar sus inconformidades, reclamos, consultas, sugerencias, felicitaciones y otras manifestaciones, y los ha publicado o colocado en lugares visibles?</v>
      </c>
      <c r="C104" s="10" t="str">
        <f>'Para-responder'!D104</f>
        <v>SI</v>
      </c>
      <c r="E104" s="3" t="str">
        <f t="shared" si="15"/>
        <v/>
      </c>
      <c r="F104" s="3" t="str">
        <f t="shared" si="16"/>
        <v>SI</v>
      </c>
      <c r="G104" s="3" t="str">
        <f t="shared" si="17"/>
        <v/>
      </c>
      <c r="J104" s="3" t="s">
        <v>275</v>
      </c>
    </row>
    <row r="105" spans="1:11" ht="114.75" x14ac:dyDescent="0.2">
      <c r="A105" s="7" t="str">
        <f>'Para-responder'!B105</f>
        <v>6.6</v>
      </c>
      <c r="B105" s="15" t="str">
        <f>'Para-responder'!C105</f>
        <v>¿La institución cuenta con una contraloría de servicios u otra unidad que realice al menos las siguientes actividades?:
a. Proponer al jerarca los procedimientos y requisitos de recepción, tramitación, resolución y seguimiento de gestiones.
b. Vigilar que se atiendan las gestiones de los usuarios y que se observe su derecho a recibir respuesta.
c. Promover mejoras en los trámites y servicios.
(LA RESPUESTA AFIRMATIVA REQUIERE QUE SE REALICEN LAS TRES ACTIVIDADES.)</v>
      </c>
      <c r="C105" s="10" t="str">
        <f>'Para-responder'!D105</f>
        <v>SI</v>
      </c>
      <c r="E105" s="3" t="str">
        <f t="shared" si="15"/>
        <v>SI</v>
      </c>
      <c r="F105" s="3" t="str">
        <f t="shared" si="16"/>
        <v/>
      </c>
      <c r="G105" s="3" t="str">
        <f t="shared" si="17"/>
        <v/>
      </c>
      <c r="I105" s="3" t="s">
        <v>275</v>
      </c>
    </row>
    <row r="106" spans="1:11" ht="51" x14ac:dyDescent="0.2">
      <c r="A106" s="7" t="str">
        <f>'Para-responder'!B106</f>
        <v>6.7</v>
      </c>
      <c r="B106" s="15" t="str">
        <f>'Para-responder'!C106</f>
        <v>¿Se evalúa, por lo menos una vez al año, la satisfacción de los usuarios (personas físicas o jurídicas, públicas o privadas, según corresponda) con respecto al servicio que presta la institución, incluyendo el apoyo y las ayudas técnicas requeridos por las personas con discapacidad?</v>
      </c>
      <c r="C106" s="10" t="str">
        <f>'Para-responder'!D106</f>
        <v>NO</v>
      </c>
      <c r="E106" s="3" t="str">
        <f t="shared" si="15"/>
        <v/>
      </c>
      <c r="F106" s="3" t="str">
        <f t="shared" si="16"/>
        <v>NO</v>
      </c>
      <c r="G106" s="3" t="str">
        <f t="shared" si="17"/>
        <v/>
      </c>
      <c r="J106" s="3" t="s">
        <v>275</v>
      </c>
    </row>
    <row r="107" spans="1:11" ht="25.5" x14ac:dyDescent="0.2">
      <c r="A107" s="7" t="str">
        <f>'Para-responder'!B107</f>
        <v>6.8</v>
      </c>
      <c r="B107" s="15" t="str">
        <f>'Para-responder'!C107</f>
        <v>¿Se desarrollan planes de mejora con base en los resultados de las evaluaciones de satisfacción de los usuarios?</v>
      </c>
      <c r="C107" s="10" t="str">
        <f>'Para-responder'!D107</f>
        <v>NO</v>
      </c>
      <c r="E107" s="3" t="str">
        <f t="shared" si="15"/>
        <v>NO</v>
      </c>
      <c r="F107" s="3" t="str">
        <f t="shared" si="16"/>
        <v/>
      </c>
      <c r="G107" s="3" t="str">
        <f t="shared" si="17"/>
        <v/>
      </c>
      <c r="I107" s="3" t="s">
        <v>275</v>
      </c>
    </row>
    <row r="108" spans="1:11" ht="102" x14ac:dyDescent="0.2">
      <c r="A108" s="7" t="str">
        <f>'Para-responder'!B108</f>
        <v>6.9</v>
      </c>
      <c r="B108" s="15" t="str">
        <f>'Para-responder'!C108</f>
        <v>¿La institución ha emitido y divulgado, con base en la Ley N.° 9097, una política sobre la atención del derecho de petición que contenga al menos lo siguiente?:
a. Requisitos para solicitar información.
b. Condiciones de admisibilidad o rechazo de solicitudes.
c. Plazos de respuesta de las solicitudes de información.
d. Proceso interno de trámite de solicitudes.
(LA RESPUESTA AFIRMATIVA REQUIERE QUE SE CUMPLAN LOS CUATRO PUNTOS, COMO MÍNIMO.)</v>
      </c>
      <c r="C108" s="10" t="str">
        <f>'Para-responder'!D108</f>
        <v>SI</v>
      </c>
      <c r="E108" s="3" t="str">
        <f t="shared" si="15"/>
        <v/>
      </c>
      <c r="F108" s="3" t="str">
        <f t="shared" si="16"/>
        <v>SI</v>
      </c>
      <c r="G108" s="3" t="str">
        <f t="shared" si="17"/>
        <v/>
      </c>
      <c r="J108" s="3" t="s">
        <v>275</v>
      </c>
    </row>
    <row r="109" spans="1:11" ht="89.25" x14ac:dyDescent="0.2">
      <c r="A109" s="7" t="str">
        <f>'Para-responder'!B109</f>
        <v>6.10</v>
      </c>
      <c r="B109" s="15" t="str">
        <f>'Para-responder'!C109</f>
        <v>¿La institución ha definido y divulgado los criterios de admisibilidad de las denuncias que se le presenten, incluyendo lo siguiente?:
a. Explicación de cómo plantear una denuncia
b. Requisitos
c. Información adicional
(LA RESPUESTA AFIRMATIVA REQUIERE QUE SE CUMPLAN LOS TRES PUNTOS, COMO MÍNIMO.)</v>
      </c>
      <c r="C109" s="10" t="str">
        <f>'Para-responder'!D109</f>
        <v>SI</v>
      </c>
      <c r="E109" s="3" t="str">
        <f t="shared" si="15"/>
        <v/>
      </c>
      <c r="F109" s="3" t="str">
        <f t="shared" si="16"/>
        <v/>
      </c>
      <c r="G109" s="3" t="str">
        <f t="shared" si="17"/>
        <v>SI</v>
      </c>
      <c r="K109" s="3" t="s">
        <v>275</v>
      </c>
    </row>
    <row r="110" spans="1:11" ht="89.25" x14ac:dyDescent="0.2">
      <c r="A110" s="7" t="str">
        <f>'Para-responder'!B110</f>
        <v>6.11</v>
      </c>
      <c r="B110" s="15" t="str">
        <f>'Para-responder'!C110</f>
        <v>¿Se garantiza expresa y formalmente lo siguiente a los eventuales denunciantes, como parte de las regulaciones institucionales para el tratamiento de denuncias?:
a. La confidencialidad de la denuncia y del denunciante.
b. Que no se tomarán represalias contra el denunciante.
c. Que los efectos de cualquier represalia serán revertidos contra la persona que las emprenda, mediante la aplicación de las sanciones pertinentes.
(LA RESPUESTA AFIRMATIVA REQUIERE QUE SE CUMPLAN LOS TRES PUNTOS.)</v>
      </c>
      <c r="C110" s="10" t="str">
        <f>'Para-responder'!D110</f>
        <v>SI</v>
      </c>
      <c r="E110" s="3" t="str">
        <f t="shared" si="15"/>
        <v/>
      </c>
      <c r="F110" s="3" t="str">
        <f t="shared" si="16"/>
        <v/>
      </c>
      <c r="G110" s="3" t="str">
        <f t="shared" si="17"/>
        <v>SI</v>
      </c>
      <c r="K110" s="3" t="s">
        <v>275</v>
      </c>
    </row>
    <row r="111" spans="1:11" ht="102" x14ac:dyDescent="0.2">
      <c r="A111" s="7" t="str">
        <f>'Para-responder'!B111</f>
        <v>6.12</v>
      </c>
      <c r="B111" s="15" t="str">
        <f>'Para-responder'!C111</f>
        <v>¿Las regulaciones establecidas para el tratamiento de denuncias consideran lo siguiente?:
a. Explicación de cómo se investigará la denuncia
b. Aseguramiento de la independencia del investigador
c. Medios para comunicar el avance de la investigación al denunciante, así como los resultados finales
d. Mecanismos recursivos disponibles para el denunciante externo
e. Mecanismos de seguimiento para verificar el cumplimiento de lo resuelto
(LA RESPUESTA AFIRMATIVA REQUIERE QUE SE CUMPLAN LOS CINCO PUNTOS.)</v>
      </c>
      <c r="C111" s="10" t="str">
        <f>'Para-responder'!D111</f>
        <v>NO</v>
      </c>
      <c r="E111" s="3" t="str">
        <f t="shared" si="15"/>
        <v/>
      </c>
      <c r="F111" s="3" t="str">
        <f t="shared" si="16"/>
        <v/>
      </c>
      <c r="G111" s="3" t="str">
        <f t="shared" si="17"/>
        <v>NO</v>
      </c>
      <c r="K111" s="3" t="s">
        <v>275</v>
      </c>
    </row>
    <row r="112" spans="1:11" ht="191.25" x14ac:dyDescent="0.2">
      <c r="A112" s="7" t="str">
        <f>'Para-responder'!B112</f>
        <v>6.13</v>
      </c>
      <c r="B112" s="15" t="str">
        <f>'Para-responder'!C112</f>
        <v>¿La página de Internet de la institución muestra la siguiente información?:
a. Mapa del sitio
b. Una sección con información general de la entidad ("Acerca de", "Quiénes somos" o similar).
c. Datos actualizados de la entidad: localización física, teléfonos, fax, horarios de trabajo, nombre de los jerarcas y titulares subordinados.
d. Normativa básica que regula la entidad, tal como normas de conformación y funcionamiento.
e. Información sobre servicios actuales
f.  Boletines, noticias recientes o artículos de interés
g. Sección de "Preguntas frecuentes"
h. Funcionalidad Web "Contáctenos"
i. Información legal (p.e. términos de uso y políticas de privacidad)
j. Mecanismo para que el usuario califique o retroalimente el sitio de Internet
(LA RESPUESTA AFIRMATIVA REQUIERE QUE SE CUMPLAN TODOS LOS PUNTOS.)</v>
      </c>
      <c r="C112" s="10" t="str">
        <f>'Para-responder'!D112</f>
        <v>SI</v>
      </c>
      <c r="E112" s="3" t="str">
        <f t="shared" si="15"/>
        <v/>
      </c>
      <c r="F112" s="3" t="str">
        <f t="shared" si="16"/>
        <v>SI</v>
      </c>
      <c r="G112" s="3" t="str">
        <f t="shared" si="17"/>
        <v/>
      </c>
      <c r="J112" s="3" t="s">
        <v>275</v>
      </c>
    </row>
    <row r="113" spans="1:11" x14ac:dyDescent="0.2">
      <c r="A113" s="7"/>
      <c r="B113" s="14"/>
      <c r="C113" s="10"/>
    </row>
    <row r="114" spans="1:11" x14ac:dyDescent="0.2">
      <c r="A114" s="34">
        <f>'Para-responder'!B114</f>
        <v>7</v>
      </c>
      <c r="B114" s="35" t="str">
        <f>'Para-responder'!C114</f>
        <v>RECURSOS HUMANOS</v>
      </c>
      <c r="C114" s="8"/>
      <c r="E114" s="29" t="s">
        <v>272</v>
      </c>
      <c r="F114" s="29" t="s">
        <v>273</v>
      </c>
      <c r="G114" s="29" t="s">
        <v>274</v>
      </c>
      <c r="I114" s="29" t="s">
        <v>272</v>
      </c>
      <c r="J114" s="29" t="s">
        <v>273</v>
      </c>
      <c r="K114" s="29" t="s">
        <v>274</v>
      </c>
    </row>
    <row r="115" spans="1:11" x14ac:dyDescent="0.2">
      <c r="A115" s="7" t="str">
        <f>'Para-responder'!B115</f>
        <v>7.1</v>
      </c>
      <c r="B115" s="17" t="str">
        <f>'Para-responder'!C115</f>
        <v>¿Existe en la entidad un programa de inducción para los nuevos empleados?</v>
      </c>
      <c r="C115" s="10" t="str">
        <f>'Para-responder'!D115</f>
        <v>NO</v>
      </c>
      <c r="E115" s="3" t="str">
        <f t="shared" ref="E115:E127" si="18">IF(I115="X",$C115,"")</f>
        <v>NO</v>
      </c>
      <c r="F115" s="3" t="str">
        <f t="shared" ref="F115:F127" si="19">IF(J115="X",$C115,"")</f>
        <v/>
      </c>
      <c r="G115" s="3" t="str">
        <f t="shared" ref="G115:G127" si="20">IF(K115="X",$C115,"")</f>
        <v/>
      </c>
      <c r="I115" s="33" t="s">
        <v>275</v>
      </c>
      <c r="J115" s="12"/>
    </row>
    <row r="116" spans="1:11" x14ac:dyDescent="0.2">
      <c r="A116" s="7" t="str">
        <f>'Para-responder'!B116</f>
        <v>7.2</v>
      </c>
      <c r="B116" s="17" t="str">
        <f>'Para-responder'!C116</f>
        <v>¿Se formula y ejecuta un programa anual de capacitación y desarrollo del personal?</v>
      </c>
      <c r="C116" s="10" t="str">
        <f>'Para-responder'!D116</f>
        <v>SI</v>
      </c>
      <c r="E116" s="3" t="str">
        <f t="shared" si="18"/>
        <v>SI</v>
      </c>
      <c r="F116" s="3" t="str">
        <f t="shared" si="19"/>
        <v/>
      </c>
      <c r="G116" s="3" t="str">
        <f t="shared" si="20"/>
        <v/>
      </c>
      <c r="I116" s="33" t="s">
        <v>275</v>
      </c>
      <c r="J116" s="12"/>
    </row>
    <row r="117" spans="1:11" ht="25.5" x14ac:dyDescent="0.2">
      <c r="A117" s="7" t="str">
        <f>'Para-responder'!B117</f>
        <v>7.3</v>
      </c>
      <c r="B117" s="17" t="str">
        <f>'Para-responder'!C117</f>
        <v>¿Se tienen claramente definidos los procedimientos para la medición del desempeño de los funcionarios?</v>
      </c>
      <c r="C117" s="10" t="str">
        <f>'Para-responder'!D117</f>
        <v>SI</v>
      </c>
      <c r="E117" s="3" t="str">
        <f t="shared" si="18"/>
        <v/>
      </c>
      <c r="F117" s="3" t="str">
        <f t="shared" si="19"/>
        <v>SI</v>
      </c>
      <c r="G117" s="3" t="str">
        <f t="shared" si="20"/>
        <v/>
      </c>
      <c r="J117" s="33" t="s">
        <v>275</v>
      </c>
      <c r="K117" s="12"/>
    </row>
    <row r="118" spans="1:11" ht="25.5" x14ac:dyDescent="0.2">
      <c r="A118" s="7" t="str">
        <f>'Para-responder'!B118</f>
        <v>7.4</v>
      </c>
      <c r="B118" s="17" t="str">
        <f>'Para-responder'!C118</f>
        <v>¿Se evaluó, en el periodo al que se refiere el IGI, el desempeño de por lo menos al 95% de los funcionarios?</v>
      </c>
      <c r="C118" s="10" t="str">
        <f>'Para-responder'!D118</f>
        <v>SI</v>
      </c>
      <c r="E118" s="3" t="str">
        <f t="shared" si="18"/>
        <v>SI</v>
      </c>
      <c r="F118" s="3" t="str">
        <f t="shared" si="19"/>
        <v/>
      </c>
      <c r="G118" s="3" t="str">
        <f t="shared" si="20"/>
        <v/>
      </c>
      <c r="I118" s="3" t="s">
        <v>275</v>
      </c>
    </row>
    <row r="119" spans="1:11" ht="25.5" x14ac:dyDescent="0.2">
      <c r="A119" s="7" t="str">
        <f>'Para-responder'!B119</f>
        <v>7.5</v>
      </c>
      <c r="B119" s="17" t="str">
        <f>'Para-responder'!C119</f>
        <v>¿La institución cuenta con medidas para fortalecer el desempeño de los funcionarios, con base en los resultados de la evaluación respectiva?</v>
      </c>
      <c r="C119" s="10" t="str">
        <f>'Para-responder'!D119</f>
        <v>SI</v>
      </c>
      <c r="E119" s="3" t="str">
        <f t="shared" si="18"/>
        <v>SI</v>
      </c>
      <c r="F119" s="3" t="str">
        <f t="shared" si="19"/>
        <v/>
      </c>
      <c r="G119" s="3" t="str">
        <f t="shared" si="20"/>
        <v/>
      </c>
      <c r="I119" s="3" t="s">
        <v>275</v>
      </c>
    </row>
    <row r="120" spans="1:11" ht="25.5" x14ac:dyDescent="0.2">
      <c r="A120" s="7" t="str">
        <f>'Para-responder'!B120</f>
        <v>7.6</v>
      </c>
      <c r="B120" s="17" t="str">
        <f>'Para-responder'!C120</f>
        <v>¿El 100% de los empleados determinados por la unidad de recursos humanos presentó la declaración jurada de bienes en el plazo establecido por la ley?</v>
      </c>
      <c r="C120" s="10" t="str">
        <f>'Para-responder'!D120</f>
        <v>SI</v>
      </c>
      <c r="E120" s="3" t="str">
        <f t="shared" si="18"/>
        <v/>
      </c>
      <c r="F120" s="3" t="str">
        <f t="shared" si="19"/>
        <v/>
      </c>
      <c r="G120" s="3" t="str">
        <f t="shared" si="20"/>
        <v>SI</v>
      </c>
      <c r="J120" s="12"/>
      <c r="K120" s="33" t="s">
        <v>275</v>
      </c>
    </row>
    <row r="121" spans="1:11" ht="25.5" x14ac:dyDescent="0.2">
      <c r="A121" s="7" t="str">
        <f>'Para-responder'!B121</f>
        <v>7.7</v>
      </c>
      <c r="B121" s="17" t="str">
        <f>'Para-responder'!C121</f>
        <v>¿La entidad aplica algún instrumento para medir el clima organizacional al menos una vez al año?</v>
      </c>
      <c r="C121" s="10" t="str">
        <f>'Para-responder'!D121</f>
        <v>NO</v>
      </c>
      <c r="E121" s="3" t="str">
        <f t="shared" si="18"/>
        <v/>
      </c>
      <c r="F121" s="3" t="str">
        <f t="shared" si="19"/>
        <v/>
      </c>
      <c r="G121" s="3" t="str">
        <f t="shared" si="20"/>
        <v>NO</v>
      </c>
      <c r="I121" s="12"/>
      <c r="K121" s="33" t="s">
        <v>275</v>
      </c>
    </row>
    <row r="122" spans="1:11" ht="25.5" x14ac:dyDescent="0.2">
      <c r="A122" s="7" t="str">
        <f>'Para-responder'!B122</f>
        <v>7.8</v>
      </c>
      <c r="B122" s="17" t="str">
        <f>'Para-responder'!C122</f>
        <v>¿Se definen y ejecutan planes de mejora con base en los resultados de las mediciones del clima organizacional?</v>
      </c>
      <c r="C122" s="10" t="str">
        <f>'Para-responder'!D122</f>
        <v>NO</v>
      </c>
      <c r="E122" s="3" t="str">
        <f t="shared" si="18"/>
        <v/>
      </c>
      <c r="F122" s="3" t="str">
        <f t="shared" si="19"/>
        <v/>
      </c>
      <c r="G122" s="3" t="str">
        <f t="shared" si="20"/>
        <v>NO</v>
      </c>
      <c r="I122" s="12"/>
      <c r="K122" s="33" t="s">
        <v>275</v>
      </c>
    </row>
    <row r="123" spans="1:11" ht="89.25" x14ac:dyDescent="0.2">
      <c r="A123" s="7" t="str">
        <f>'Para-responder'!B123</f>
        <v>7.9</v>
      </c>
      <c r="B123" s="17" t="str">
        <f>'Para-responder'!C123</f>
        <v>¿La institución publica en su página de Internet o por otros medios, para conocimiento del público en general, lo siguiente?:
a. Información sobre plazas disponibles.
b. Descripciones de todas las clases de puestos y sus requisitos.
c. Índice salarial vigente en la institución.
d. Estadísticas relacionadas con incapacidades, vacaciones y evaluación del personal.
(LA RESPUESTA AFIRMATIVA REQUIERE QUE SE CUMPLAN LOS CUATRO PUNTOS.)</v>
      </c>
      <c r="C123" s="10" t="str">
        <f>'Para-responder'!D123</f>
        <v>SI</v>
      </c>
      <c r="E123" s="3" t="str">
        <f t="shared" si="18"/>
        <v/>
      </c>
      <c r="F123" s="3" t="str">
        <f t="shared" si="19"/>
        <v>SI</v>
      </c>
      <c r="G123" s="3" t="str">
        <f t="shared" si="20"/>
        <v/>
      </c>
      <c r="J123" s="33" t="s">
        <v>275</v>
      </c>
      <c r="K123" s="12"/>
    </row>
    <row r="124" spans="1:11" ht="38.25" x14ac:dyDescent="0.2">
      <c r="A124" s="7" t="str">
        <f>'Para-responder'!B124</f>
        <v>7.10</v>
      </c>
      <c r="B124" s="17" t="str">
        <f>'Para-responder'!C124</f>
        <v>¿La institución publica en su página de Internet o por otros medios, para conocimiento del público en general, los atestados académicos y de experiencia de los puestos gerenciales y políticos?</v>
      </c>
      <c r="C124" s="10" t="str">
        <f>'Para-responder'!D124</f>
        <v>SI</v>
      </c>
      <c r="E124" s="3" t="str">
        <f t="shared" si="18"/>
        <v/>
      </c>
      <c r="F124" s="3" t="str">
        <f t="shared" si="19"/>
        <v>SI</v>
      </c>
      <c r="G124" s="3" t="str">
        <f t="shared" si="20"/>
        <v/>
      </c>
      <c r="J124" s="33" t="s">
        <v>275</v>
      </c>
      <c r="K124" s="12"/>
    </row>
    <row r="125" spans="1:11" ht="38.25" x14ac:dyDescent="0.2">
      <c r="A125" s="7" t="str">
        <f>'Para-responder'!B125</f>
        <v>7.11</v>
      </c>
      <c r="B125" s="17" t="str">
        <f>'Para-responder'!C125</f>
        <v>¿Los informes de fin de gestión de los funcionarios que han dejado la entidad durante el año, fueron elaborados observando la normativa aplicable y se publicaron en la página de Internet de la institución a más tardar durante la semana posterior a la conclusión del servicio?</v>
      </c>
      <c r="C125" s="10" t="str">
        <f>'Para-responder'!D125</f>
        <v>NO</v>
      </c>
      <c r="E125" s="3" t="str">
        <f t="shared" si="18"/>
        <v/>
      </c>
      <c r="F125" s="3" t="str">
        <f t="shared" si="19"/>
        <v>NO</v>
      </c>
      <c r="G125" s="3" t="str">
        <f t="shared" si="20"/>
        <v/>
      </c>
      <c r="J125" s="33" t="s">
        <v>275</v>
      </c>
      <c r="K125" s="12"/>
    </row>
    <row r="126" spans="1:11" ht="25.5" x14ac:dyDescent="0.2">
      <c r="A126" s="7" t="str">
        <f>'Para-responder'!B126</f>
        <v>7.12</v>
      </c>
      <c r="B126" s="17" t="str">
        <f>'Para-responder'!C126</f>
        <v xml:space="preserve">¿La institución aplica políticas oficializadas para que el 100% de su personal disfrute de sus vacaciones anualmente? </v>
      </c>
      <c r="C126" s="10" t="str">
        <f>'Para-responder'!D126</f>
        <v>NO</v>
      </c>
      <c r="E126" s="3" t="str">
        <f t="shared" si="18"/>
        <v/>
      </c>
      <c r="F126" s="3" t="str">
        <f t="shared" si="19"/>
        <v/>
      </c>
      <c r="G126" s="3" t="str">
        <f t="shared" si="20"/>
        <v>NO</v>
      </c>
      <c r="J126" s="12"/>
      <c r="K126" s="33" t="s">
        <v>275</v>
      </c>
    </row>
    <row r="127" spans="1:11" ht="25.5" x14ac:dyDescent="0.2">
      <c r="A127" s="7" t="str">
        <f>'Para-responder'!B127</f>
        <v>7.13</v>
      </c>
      <c r="B127" s="17" t="str">
        <f>'Para-responder'!C127</f>
        <v xml:space="preserve"> ¿La institución cuenta con un plan de desarrollo de competencias para los puestos de mayor relevancia de la institución?</v>
      </c>
      <c r="C127" s="10" t="str">
        <f>'Para-responder'!D127</f>
        <v>NO APLICA</v>
      </c>
      <c r="E127" s="3" t="str">
        <f t="shared" si="18"/>
        <v>NO APLICA</v>
      </c>
      <c r="F127" s="3" t="str">
        <f t="shared" si="19"/>
        <v/>
      </c>
      <c r="G127" s="3" t="str">
        <f t="shared" si="20"/>
        <v/>
      </c>
      <c r="I127" s="33" t="s">
        <v>275</v>
      </c>
      <c r="J127" s="12"/>
    </row>
    <row r="128" spans="1:11" x14ac:dyDescent="0.2">
      <c r="A128" s="5"/>
      <c r="B128" s="18"/>
      <c r="C128" s="8"/>
    </row>
    <row r="129" spans="1:11" x14ac:dyDescent="0.2">
      <c r="A129" s="30"/>
      <c r="B129" s="30"/>
      <c r="C129" s="31"/>
      <c r="D129" s="32"/>
      <c r="E129" s="33"/>
      <c r="F129" s="33"/>
      <c r="G129" s="33"/>
      <c r="H129" s="30"/>
      <c r="I129" s="33"/>
      <c r="J129" s="33"/>
      <c r="K129" s="33"/>
    </row>
    <row r="131" spans="1:11" x14ac:dyDescent="0.2">
      <c r="A131" s="7"/>
      <c r="B131" s="20" t="s">
        <v>276</v>
      </c>
      <c r="C131" s="21">
        <f>COUNTIF(C9:C24,"si")</f>
        <v>11</v>
      </c>
      <c r="E131" s="21">
        <f>COUNTIF(E9:E24,"si")</f>
        <v>4</v>
      </c>
      <c r="F131" s="21">
        <f>COUNTIF(F9:F24,"si")</f>
        <v>6</v>
      </c>
      <c r="G131" s="21">
        <f>COUNTIF(G9:G24,"si")</f>
        <v>1</v>
      </c>
    </row>
    <row r="132" spans="1:11" x14ac:dyDescent="0.2">
      <c r="A132" s="7"/>
      <c r="B132" s="20" t="s">
        <v>277</v>
      </c>
      <c r="C132" s="21">
        <f>COUNTIF(C9:C24,"No")</f>
        <v>5</v>
      </c>
      <c r="E132" s="21">
        <f>COUNTIF(E9:E24,"No")</f>
        <v>3</v>
      </c>
      <c r="F132" s="21">
        <f>COUNTIF(F9:F24,"No")</f>
        <v>0</v>
      </c>
      <c r="G132" s="21">
        <f>COUNTIF(G9:G24,"No")</f>
        <v>2</v>
      </c>
    </row>
    <row r="133" spans="1:11" x14ac:dyDescent="0.2">
      <c r="A133" s="7"/>
      <c r="B133" s="20" t="s">
        <v>278</v>
      </c>
      <c r="C133" s="21">
        <f>COUNTIF(C9:C24,"No APLICA")</f>
        <v>0</v>
      </c>
      <c r="E133" s="21">
        <f>COUNTIF(E9:E24,"No APLICA")</f>
        <v>0</v>
      </c>
      <c r="F133" s="21">
        <f>COUNTIF(F9:F24,"No APLICA")</f>
        <v>0</v>
      </c>
      <c r="G133" s="21">
        <f>COUNTIF(G9:G24,"No APLICA")</f>
        <v>0</v>
      </c>
    </row>
    <row r="134" spans="1:11" x14ac:dyDescent="0.2">
      <c r="A134" s="7"/>
      <c r="B134" s="20" t="s">
        <v>300</v>
      </c>
      <c r="C134" s="21">
        <f>IF((SUM(C131:C133)-C133)=0,0,(C131*100/(SUM(C131:C133)-C133)))</f>
        <v>68.75</v>
      </c>
      <c r="E134" s="21">
        <f>IF((SUM(E131:E133)-E133)=0,0,(E131*100/(SUM(E131:E133)-E133)))</f>
        <v>57.142857142857146</v>
      </c>
      <c r="F134" s="21">
        <f>IF((SUM(F131:F133)-F133)=0,0,(F131*100/(SUM(F131:F133)-F133)))</f>
        <v>100</v>
      </c>
      <c r="G134" s="21">
        <f>IF((SUM(G131:G133)-G133)=0,0,(G131*100/(SUM(G131:G133)-G133)))</f>
        <v>33.333333333333336</v>
      </c>
    </row>
    <row r="135" spans="1:11" x14ac:dyDescent="0.2">
      <c r="A135" s="7"/>
      <c r="B135" s="11"/>
      <c r="C135" s="10"/>
    </row>
    <row r="136" spans="1:11" x14ac:dyDescent="0.2">
      <c r="A136" s="7"/>
      <c r="B136" s="20" t="s">
        <v>276</v>
      </c>
      <c r="C136" s="21">
        <f>COUNTIF(C27:C45,"si")</f>
        <v>13</v>
      </c>
      <c r="E136" s="21">
        <f>COUNTIF(E27:E45,"si")</f>
        <v>4</v>
      </c>
      <c r="F136" s="21">
        <f>COUNTIF(F27:F45,"si")</f>
        <v>3</v>
      </c>
      <c r="G136" s="21">
        <f>COUNTIF(G27:G45,"si")</f>
        <v>6</v>
      </c>
    </row>
    <row r="137" spans="1:11" x14ac:dyDescent="0.2">
      <c r="A137" s="7"/>
      <c r="B137" s="20" t="s">
        <v>277</v>
      </c>
      <c r="C137" s="21">
        <f>COUNTIF(C27:C45,"No")</f>
        <v>5</v>
      </c>
      <c r="E137" s="21">
        <f>COUNTIF(E27:E45,"No")</f>
        <v>2</v>
      </c>
      <c r="F137" s="21">
        <f>COUNTIF(F27:F45,"No")</f>
        <v>3</v>
      </c>
      <c r="G137" s="21">
        <f>COUNTIF(G27:G45,"No")</f>
        <v>0</v>
      </c>
    </row>
    <row r="138" spans="1:11" x14ac:dyDescent="0.2">
      <c r="A138" s="7"/>
      <c r="B138" s="20" t="s">
        <v>278</v>
      </c>
      <c r="C138" s="21">
        <f>COUNTIF(C27:C45,"No APLICA")</f>
        <v>1</v>
      </c>
      <c r="E138" s="21">
        <f>COUNTIF(E27:E45,"No APLICA")</f>
        <v>0</v>
      </c>
      <c r="F138" s="21">
        <f>COUNTIF(F27:F45,"No APLICA")</f>
        <v>1</v>
      </c>
      <c r="G138" s="21">
        <f>COUNTIF(G27:G45,"No APLICA")</f>
        <v>0</v>
      </c>
    </row>
    <row r="139" spans="1:11" x14ac:dyDescent="0.2">
      <c r="A139" s="7"/>
      <c r="B139" s="20" t="s">
        <v>301</v>
      </c>
      <c r="C139" s="21">
        <f>IF((SUM(C136:C138)-C138)=0,0,(C136*100/(SUM(C136:C138)-C138)))</f>
        <v>72.222222222222229</v>
      </c>
      <c r="E139" s="21">
        <f>IF((SUM(E136:E138)-E138)=0,0,(E136*100/(SUM(E136:E138)-E138)))</f>
        <v>66.666666666666671</v>
      </c>
      <c r="F139" s="21">
        <f>IF((SUM(F136:F138)-F138)=0,0,(F136*100/(SUM(F136:F138)-F138)))</f>
        <v>50</v>
      </c>
      <c r="G139" s="21">
        <f>IF((SUM(G136:G138)-G138)=0,0,(G136*100/(SUM(G136:G138)-G138)))</f>
        <v>100</v>
      </c>
    </row>
    <row r="140" spans="1:11" x14ac:dyDescent="0.2">
      <c r="A140" s="5"/>
      <c r="B140" s="11"/>
      <c r="C140" s="8"/>
    </row>
    <row r="141" spans="1:11" x14ac:dyDescent="0.2">
      <c r="A141" s="7"/>
      <c r="B141" s="20" t="s">
        <v>276</v>
      </c>
      <c r="C141" s="21">
        <f>COUNTIF(C48:C60,"si")</f>
        <v>9</v>
      </c>
      <c r="E141" s="21">
        <f>COUNTIF(E48:E60,"si")</f>
        <v>4</v>
      </c>
      <c r="F141" s="21">
        <f>COUNTIF(F48:F60,"si")</f>
        <v>2</v>
      </c>
      <c r="G141" s="21">
        <f>COUNTIF(G48:G60,"si")</f>
        <v>3</v>
      </c>
    </row>
    <row r="142" spans="1:11" x14ac:dyDescent="0.2">
      <c r="A142" s="7"/>
      <c r="B142" s="20" t="s">
        <v>277</v>
      </c>
      <c r="C142" s="21">
        <f>COUNTIF(C48:C60,"No")</f>
        <v>4</v>
      </c>
      <c r="E142" s="21">
        <f>COUNTIF(E48:E60,"No")</f>
        <v>3</v>
      </c>
      <c r="F142" s="21">
        <f>COUNTIF(F48:F60,"No")</f>
        <v>1</v>
      </c>
      <c r="G142" s="21">
        <f>COUNTIF(G48:G60,"No")</f>
        <v>0</v>
      </c>
    </row>
    <row r="143" spans="1:11" x14ac:dyDescent="0.2">
      <c r="A143" s="7"/>
      <c r="B143" s="20" t="s">
        <v>278</v>
      </c>
      <c r="C143" s="21">
        <f>COUNTIF(C48:C60,"NO APLICA")</f>
        <v>0</v>
      </c>
      <c r="E143" s="21">
        <f>COUNTIF(E48:E60,"NO APLICA")</f>
        <v>0</v>
      </c>
      <c r="F143" s="21">
        <f>COUNTIF(F48:F60,"NO APLICA")</f>
        <v>0</v>
      </c>
      <c r="G143" s="21">
        <f>COUNTIF(G48:G60,"NO APLICA")</f>
        <v>0</v>
      </c>
    </row>
    <row r="144" spans="1:11" x14ac:dyDescent="0.2">
      <c r="A144" s="7"/>
      <c r="B144" s="20" t="s">
        <v>302</v>
      </c>
      <c r="C144" s="21">
        <f>IF((SUM(C141:C143)-C143)=0,0,(C141*100/(SUM(C141:C143)-C143)))</f>
        <v>69.230769230769226</v>
      </c>
      <c r="E144" s="21">
        <f>IF((SUM(E141:E143)-E143)=0,0,(E141*100/(SUM(E141:E143)-E143)))</f>
        <v>57.142857142857146</v>
      </c>
      <c r="F144" s="21">
        <f>IF((SUM(F141:F143)-F143)=0,0,(F141*100/(SUM(F141:F143)-F143)))</f>
        <v>66.666666666666671</v>
      </c>
      <c r="G144" s="21">
        <f>IF((SUM(G141:G143)-G143)=0,0,(G141*100/(SUM(G141:G143)-G143)))</f>
        <v>100</v>
      </c>
    </row>
    <row r="145" spans="1:7" x14ac:dyDescent="0.2">
      <c r="A145" s="5"/>
      <c r="B145" s="5"/>
      <c r="C145" s="8"/>
    </row>
    <row r="146" spans="1:7" x14ac:dyDescent="0.2">
      <c r="A146" s="7"/>
      <c r="B146" s="20" t="s">
        <v>276</v>
      </c>
      <c r="C146" s="21">
        <f>COUNTIF(C63:C74,"si")</f>
        <v>11</v>
      </c>
      <c r="E146" s="21">
        <f>COUNTIF(E63:E74,"si")</f>
        <v>4</v>
      </c>
      <c r="F146" s="21">
        <f>COUNTIF(F63:F74,"si")</f>
        <v>4</v>
      </c>
      <c r="G146" s="21">
        <f>COUNTIF(G63:G74,"si")</f>
        <v>3</v>
      </c>
    </row>
    <row r="147" spans="1:7" x14ac:dyDescent="0.2">
      <c r="A147" s="7"/>
      <c r="B147" s="20" t="s">
        <v>277</v>
      </c>
      <c r="C147" s="21">
        <f>COUNTIF(C63:C74,"No")</f>
        <v>1</v>
      </c>
      <c r="E147" s="21">
        <f>COUNTIF(E63:E74,"No")</f>
        <v>0</v>
      </c>
      <c r="F147" s="21">
        <f>COUNTIF(F63:F74,"No")</f>
        <v>0</v>
      </c>
      <c r="G147" s="21">
        <f>COUNTIF(G63:G74,"No")</f>
        <v>1</v>
      </c>
    </row>
    <row r="148" spans="1:7" x14ac:dyDescent="0.2">
      <c r="A148" s="7"/>
      <c r="B148" s="20" t="s">
        <v>278</v>
      </c>
      <c r="C148" s="21">
        <f>COUNTIF(C63:C74,"No APLICA")</f>
        <v>0</v>
      </c>
      <c r="E148" s="21">
        <f>COUNTIF(E63:E74,"No APLICA")</f>
        <v>0</v>
      </c>
      <c r="F148" s="21">
        <f>COUNTIF(F63:F74,"No APLICA")</f>
        <v>0</v>
      </c>
      <c r="G148" s="21">
        <f>COUNTIF(G63:G74,"No APLICA")</f>
        <v>0</v>
      </c>
    </row>
    <row r="149" spans="1:7" x14ac:dyDescent="0.2">
      <c r="A149" s="7"/>
      <c r="B149" s="20" t="s">
        <v>303</v>
      </c>
      <c r="C149" s="21">
        <f>IF((SUM(C146:C148)-C148)=0,0,(C146*100/(SUM(C146:C148)-C148)))</f>
        <v>91.666666666666671</v>
      </c>
      <c r="E149" s="21">
        <f>IF((SUM(E146:E148)-E148)=0,0,(E146*100/(SUM(E146:E148)-E148)))</f>
        <v>100</v>
      </c>
      <c r="F149" s="21">
        <f>IF((SUM(F146:F148)-F148)=0,0,(F146*100/(SUM(F146:F148)-F148)))</f>
        <v>100</v>
      </c>
      <c r="G149" s="21">
        <f>IF((SUM(G146:G148)-G148)=0,0,(G146*100/(SUM(G146:G148)-G148)))</f>
        <v>75</v>
      </c>
    </row>
    <row r="150" spans="1:7" x14ac:dyDescent="0.2">
      <c r="A150" s="5"/>
      <c r="B150" s="16"/>
      <c r="C150" s="8"/>
    </row>
    <row r="151" spans="1:7" x14ac:dyDescent="0.2">
      <c r="A151" s="7"/>
      <c r="B151" s="20" t="s">
        <v>276</v>
      </c>
      <c r="C151" s="21">
        <f>COUNTIF(C100:C112,"si")</f>
        <v>8</v>
      </c>
      <c r="E151" s="21">
        <f>COUNTIF(E100:E112,"si")</f>
        <v>3</v>
      </c>
      <c r="F151" s="21">
        <f>COUNTIF(F100:F112,"si")</f>
        <v>3</v>
      </c>
      <c r="G151" s="21">
        <f>COUNTIF(G100:G112,"si")</f>
        <v>2</v>
      </c>
    </row>
    <row r="152" spans="1:7" x14ac:dyDescent="0.2">
      <c r="A152" s="7"/>
      <c r="B152" s="20" t="s">
        <v>277</v>
      </c>
      <c r="C152" s="21">
        <f>COUNTIF(C100:C112,"No")</f>
        <v>5</v>
      </c>
      <c r="E152" s="21">
        <f>COUNTIF(E100:E112,"No")</f>
        <v>3</v>
      </c>
      <c r="F152" s="21">
        <f>COUNTIF(F100:F112,"No")</f>
        <v>1</v>
      </c>
      <c r="G152" s="21">
        <f>COUNTIF(G100:G112,"No")</f>
        <v>1</v>
      </c>
    </row>
    <row r="153" spans="1:7" x14ac:dyDescent="0.2">
      <c r="A153" s="7"/>
      <c r="B153" s="20" t="s">
        <v>278</v>
      </c>
      <c r="C153" s="21">
        <f>COUNTIF(C100:C112,"No APLICA")</f>
        <v>0</v>
      </c>
      <c r="E153" s="21">
        <f>COUNTIF(E100:E112,"No APLICA")</f>
        <v>0</v>
      </c>
      <c r="F153" s="21">
        <f>COUNTIF(F100:F112,"No APLICA")</f>
        <v>0</v>
      </c>
      <c r="G153" s="21">
        <f>COUNTIF(G100:G112,"No APLICA")</f>
        <v>0</v>
      </c>
    </row>
    <row r="154" spans="1:7" x14ac:dyDescent="0.2">
      <c r="A154" s="7"/>
      <c r="B154" s="20" t="s">
        <v>304</v>
      </c>
      <c r="C154" s="21">
        <f>IF((SUM(C151:C153)-C153)=0,0,(C151*100/(SUM(C151:C153)-C153)))</f>
        <v>61.53846153846154</v>
      </c>
      <c r="E154" s="21">
        <f>IF((SUM(E151:E153)-E153)=0,0,(E151*100/(SUM(E151:E153)-E153)))</f>
        <v>50</v>
      </c>
      <c r="F154" s="21">
        <f>IF((SUM(F151:F153)-F153)=0,0,(F151*100/(SUM(F151:F153)-F153)))</f>
        <v>75</v>
      </c>
      <c r="G154" s="21">
        <f>IF((SUM(G151:G153)-G153)=0,0,(G151*100/(SUM(G151:G153)-G153)))</f>
        <v>66.666666666666671</v>
      </c>
    </row>
    <row r="155" spans="1:7" x14ac:dyDescent="0.2">
      <c r="A155" s="7"/>
      <c r="B155" s="11"/>
      <c r="C155" s="8"/>
    </row>
    <row r="156" spans="1:7" x14ac:dyDescent="0.2">
      <c r="B156" s="20" t="s">
        <v>276</v>
      </c>
      <c r="C156" s="21">
        <f>COUNTIF(C115:C127,"si")</f>
        <v>7</v>
      </c>
      <c r="E156" s="21">
        <f>COUNTIF(E115:E127,"si")</f>
        <v>3</v>
      </c>
      <c r="F156" s="21">
        <f>COUNTIF(F115:F127,"si")</f>
        <v>3</v>
      </c>
      <c r="G156" s="21">
        <f>COUNTIF(G115:G127,"si")</f>
        <v>1</v>
      </c>
    </row>
    <row r="157" spans="1:7" x14ac:dyDescent="0.2">
      <c r="B157" s="20" t="s">
        <v>277</v>
      </c>
      <c r="C157" s="21">
        <f>COUNTIF(C115:C127,"No")</f>
        <v>5</v>
      </c>
      <c r="E157" s="21">
        <f>COUNTIF(E115:E127,"No")</f>
        <v>1</v>
      </c>
      <c r="F157" s="21">
        <f>COUNTIF(F115:F127,"No")</f>
        <v>1</v>
      </c>
      <c r="G157" s="21">
        <f>COUNTIF(G115:G127,"No")</f>
        <v>3</v>
      </c>
    </row>
    <row r="158" spans="1:7" x14ac:dyDescent="0.2">
      <c r="B158" s="20" t="s">
        <v>278</v>
      </c>
      <c r="C158" s="21">
        <f>COUNTIF(C115:C127,"No APLICA")</f>
        <v>1</v>
      </c>
      <c r="E158" s="21">
        <f>COUNTIF(E115:E127,"No APLICA")</f>
        <v>1</v>
      </c>
      <c r="F158" s="21">
        <f>COUNTIF(F115:F127,"No APLICA")</f>
        <v>0</v>
      </c>
      <c r="G158" s="21">
        <f>COUNTIF(G115:G127,"No APLICA")</f>
        <v>0</v>
      </c>
    </row>
    <row r="159" spans="1:7" x14ac:dyDescent="0.2">
      <c r="B159" s="20" t="s">
        <v>305</v>
      </c>
      <c r="C159" s="21">
        <f>IF((SUM(C156:C158)-C158)=0,0,(C156*100/(SUM(C156:C158)-C158)))</f>
        <v>58.333333333333336</v>
      </c>
      <c r="E159" s="21">
        <f>IF((SUM(E156:E158)-E158)=0,0,(E156*100/(SUM(E156:E158)-E158)))</f>
        <v>75</v>
      </c>
      <c r="F159" s="21">
        <f>IF((SUM(F156:F158)-F158)=0,0,(F156*100/(SUM(F156:F158)-F158)))</f>
        <v>75</v>
      </c>
      <c r="G159" s="21">
        <f>IF((SUM(G156:G158)-G158)=0,0,(G156*100/(SUM(G156:G158)-G158)))</f>
        <v>25</v>
      </c>
    </row>
    <row r="161" spans="1:11" x14ac:dyDescent="0.2">
      <c r="A161" s="30"/>
      <c r="B161" s="30"/>
      <c r="C161" s="31"/>
      <c r="D161" s="32"/>
      <c r="E161" s="33"/>
      <c r="F161" s="33"/>
      <c r="G161" s="33"/>
      <c r="H161" s="30"/>
      <c r="I161" s="33"/>
      <c r="J161" s="33"/>
      <c r="K161" s="33"/>
    </row>
    <row r="162" spans="1:11" x14ac:dyDescent="0.2">
      <c r="A162" s="5"/>
      <c r="B162" s="5"/>
      <c r="C162" s="8"/>
    </row>
    <row r="163" spans="1:11" x14ac:dyDescent="0.2">
      <c r="A163" s="1"/>
      <c r="B163" s="20" t="s">
        <v>280</v>
      </c>
      <c r="C163" s="23">
        <f>C131+C136+C141+C146+C94+C151+C156</f>
        <v>66</v>
      </c>
      <c r="E163" s="23">
        <f t="shared" ref="E163:G165" si="21">E131+E136+E141+E146+E94+E151+E156</f>
        <v>26</v>
      </c>
      <c r="F163" s="23">
        <f t="shared" si="21"/>
        <v>22</v>
      </c>
      <c r="G163" s="23">
        <f t="shared" si="21"/>
        <v>18</v>
      </c>
    </row>
    <row r="164" spans="1:11" x14ac:dyDescent="0.2">
      <c r="A164" s="1"/>
      <c r="B164" s="20" t="s">
        <v>281</v>
      </c>
      <c r="C164" s="23">
        <f>C132+C137+C142+C147+C95+C152+C157</f>
        <v>34</v>
      </c>
      <c r="E164" s="23">
        <f t="shared" si="21"/>
        <v>15</v>
      </c>
      <c r="F164" s="23">
        <f t="shared" si="21"/>
        <v>9</v>
      </c>
      <c r="G164" s="23">
        <f t="shared" si="21"/>
        <v>10</v>
      </c>
    </row>
    <row r="165" spans="1:11" x14ac:dyDescent="0.2">
      <c r="A165" s="1"/>
      <c r="B165" s="20" t="s">
        <v>282</v>
      </c>
      <c r="C165" s="23">
        <f>C133+C138+C143+C148+C96+C153+C158</f>
        <v>2</v>
      </c>
      <c r="E165" s="23">
        <f t="shared" si="21"/>
        <v>1</v>
      </c>
      <c r="F165" s="23">
        <f t="shared" si="21"/>
        <v>1</v>
      </c>
      <c r="G165" s="23">
        <f t="shared" si="21"/>
        <v>0</v>
      </c>
    </row>
    <row r="166" spans="1:11" x14ac:dyDescent="0.2">
      <c r="A166" s="1"/>
      <c r="B166" s="20" t="s">
        <v>306</v>
      </c>
      <c r="C166" s="23">
        <f>IF((SUM(C163:C165)-C165)=0,0,(C163*100/(SUM(C163:C165)-C165)))</f>
        <v>66</v>
      </c>
      <c r="E166" s="23">
        <f>IF((SUM(E163:E165)-E165)=0,0,(E163*100/(SUM(E163:E165)-E165)))</f>
        <v>63.414634146341463</v>
      </c>
      <c r="F166" s="23">
        <f>IF((SUM(F163:F165)-F165)=0,0,(F163*100/(SUM(F163:F165)-F165)))</f>
        <v>70.967741935483872</v>
      </c>
      <c r="G166" s="23">
        <f>IF((SUM(G163:G165)-G165)=0,0,(G163*100/(SUM(G163:G165)-G165)))</f>
        <v>64.285714285714292</v>
      </c>
    </row>
    <row r="167" spans="1:11" x14ac:dyDescent="0.2">
      <c r="A167" s="1"/>
      <c r="B167" s="1"/>
      <c r="C167" s="8"/>
    </row>
    <row r="168" spans="1:11" x14ac:dyDescent="0.2">
      <c r="A168" s="30"/>
      <c r="B168" s="30"/>
      <c r="C168" s="31"/>
      <c r="D168" s="32"/>
      <c r="E168" s="33"/>
      <c r="F168" s="33"/>
      <c r="G168" s="33"/>
      <c r="H168" s="30"/>
      <c r="I168" s="33"/>
      <c r="J168" s="33"/>
      <c r="K168" s="33"/>
    </row>
    <row r="169" spans="1:11" x14ac:dyDescent="0.2">
      <c r="A169" s="1"/>
      <c r="B169" s="1"/>
      <c r="C169" s="8"/>
    </row>
    <row r="170" spans="1:11" x14ac:dyDescent="0.2">
      <c r="A170" s="1"/>
      <c r="B170" s="24" t="str">
        <f>B134</f>
        <v>Puntaje PLANIFICACIÓN</v>
      </c>
      <c r="C170" s="25">
        <f>C134</f>
        <v>68.75</v>
      </c>
      <c r="E170" s="25">
        <f>E134</f>
        <v>57.142857142857146</v>
      </c>
      <c r="F170" s="25">
        <f>F134</f>
        <v>100</v>
      </c>
      <c r="G170" s="25">
        <f>G134</f>
        <v>33.333333333333336</v>
      </c>
    </row>
    <row r="171" spans="1:11" x14ac:dyDescent="0.2">
      <c r="A171" s="1"/>
      <c r="B171" s="24" t="str">
        <f>B139</f>
        <v>Puntaje CONTROL INTERNO INSTITUCIONAL</v>
      </c>
      <c r="C171" s="25">
        <f>C139</f>
        <v>72.222222222222229</v>
      </c>
      <c r="E171" s="25">
        <f>E139</f>
        <v>66.666666666666671</v>
      </c>
      <c r="F171" s="25">
        <f>F139</f>
        <v>50</v>
      </c>
      <c r="G171" s="25">
        <f>G139</f>
        <v>100</v>
      </c>
    </row>
    <row r="172" spans="1:11" x14ac:dyDescent="0.2">
      <c r="A172" s="1"/>
      <c r="B172" s="24" t="str">
        <f>B144</f>
        <v>Puntaje CONTRATACIÓN ADMINISTRATIVA</v>
      </c>
      <c r="C172" s="25">
        <f>C144</f>
        <v>69.230769230769226</v>
      </c>
      <c r="E172" s="25">
        <f>E144</f>
        <v>57.142857142857146</v>
      </c>
      <c r="F172" s="25">
        <f>F144</f>
        <v>66.666666666666671</v>
      </c>
      <c r="G172" s="25">
        <f>G144</f>
        <v>100</v>
      </c>
    </row>
    <row r="173" spans="1:11" x14ac:dyDescent="0.2">
      <c r="A173" s="1"/>
      <c r="B173" s="24" t="str">
        <f>B149</f>
        <v>Puntaje PRESUPUESTO</v>
      </c>
      <c r="C173" s="25">
        <f>C149</f>
        <v>91.666666666666671</v>
      </c>
      <c r="E173" s="25">
        <f>E149</f>
        <v>100</v>
      </c>
      <c r="F173" s="25">
        <f>F149</f>
        <v>100</v>
      </c>
      <c r="G173" s="25">
        <f>G149</f>
        <v>75</v>
      </c>
    </row>
    <row r="174" spans="1:11" x14ac:dyDescent="0.2">
      <c r="A174" s="1"/>
      <c r="B174" s="24" t="str">
        <f>B97</f>
        <v>Nota TECNOLOGÍAS DE LA INFORMACIÓN</v>
      </c>
      <c r="C174" s="25">
        <f>C97</f>
        <v>43.75</v>
      </c>
      <c r="E174" s="25">
        <f>E97</f>
        <v>57.142857142857146</v>
      </c>
      <c r="F174" s="25">
        <f>F97</f>
        <v>25</v>
      </c>
      <c r="G174" s="25">
        <f>G97</f>
        <v>40</v>
      </c>
    </row>
    <row r="175" spans="1:11" x14ac:dyDescent="0.2">
      <c r="A175" s="1"/>
      <c r="B175" s="24" t="str">
        <f>B154</f>
        <v>Puntaje SERVICIO AL USUARIO</v>
      </c>
      <c r="C175" s="25">
        <f>C154</f>
        <v>61.53846153846154</v>
      </c>
      <c r="E175" s="25">
        <f>E154</f>
        <v>50</v>
      </c>
      <c r="F175" s="25">
        <f>F154</f>
        <v>75</v>
      </c>
      <c r="G175" s="25">
        <f>G154</f>
        <v>66.666666666666671</v>
      </c>
    </row>
    <row r="176" spans="1:11" x14ac:dyDescent="0.2">
      <c r="A176" s="1"/>
      <c r="B176" s="24" t="str">
        <f>B159</f>
        <v>Puntaje RECURSOS HUMANOS</v>
      </c>
      <c r="C176" s="25">
        <f>C159</f>
        <v>58.333333333333336</v>
      </c>
      <c r="E176" s="25">
        <f>E159</f>
        <v>75</v>
      </c>
      <c r="F176" s="25">
        <f>F159</f>
        <v>75</v>
      </c>
      <c r="G176" s="25">
        <f>G159</f>
        <v>25</v>
      </c>
    </row>
    <row r="177" spans="1:7" x14ac:dyDescent="0.2">
      <c r="A177" s="1"/>
      <c r="B177" s="24"/>
      <c r="C177" s="25"/>
      <c r="E177" s="25"/>
      <c r="F177" s="25"/>
      <c r="G177" s="25"/>
    </row>
    <row r="178" spans="1:7" x14ac:dyDescent="0.2">
      <c r="A178" s="1"/>
      <c r="B178" s="26" t="str">
        <f>B166</f>
        <v>PUNTAJE FINAL</v>
      </c>
      <c r="C178" s="27">
        <f>C166</f>
        <v>66</v>
      </c>
      <c r="E178" s="27">
        <f>E166</f>
        <v>63.414634146341463</v>
      </c>
      <c r="F178" s="27">
        <f>F166</f>
        <v>70.967741935483872</v>
      </c>
      <c r="G178" s="27">
        <f>G166</f>
        <v>64.285714285714292</v>
      </c>
    </row>
  </sheetData>
  <protectedRanges>
    <protectedRange sqref="C98:C128 C145 C155 C150 C135 C140 C9:C93" name="Rango2_1"/>
  </protectedRanges>
  <mergeCells count="2">
    <mergeCell ref="A1:C1"/>
    <mergeCell ref="A3:B3"/>
  </mergeCells>
  <phoneticPr fontId="10" type="noConversion"/>
  <dataValidations count="1">
    <dataValidation type="list" allowBlank="1" showInputMessage="1" showErrorMessage="1" sqref="C75 C25 C61 C113 C46">
      <formula1>noap</formula1>
    </dataValidation>
  </dataValidations>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V20"/>
  <sheetViews>
    <sheetView workbookViewId="0">
      <selection activeCell="G10" sqref="G10"/>
    </sheetView>
  </sheetViews>
  <sheetFormatPr baseColWidth="10" defaultRowHeight="12.75" x14ac:dyDescent="0.2"/>
  <cols>
    <col min="1" max="1" width="4.7109375" style="39" customWidth="1"/>
    <col min="2" max="2" width="51.42578125" style="39" customWidth="1"/>
    <col min="3" max="3" width="2.28515625" style="112" customWidth="1"/>
    <col min="4" max="4" width="15.85546875" style="39" customWidth="1"/>
    <col min="5" max="6" width="2.28515625" style="39" customWidth="1"/>
    <col min="7" max="7" width="15.85546875" style="55" customWidth="1"/>
    <col min="8" max="8" width="2.28515625" style="39" customWidth="1"/>
    <col min="9" max="9" width="15.85546875" style="55" customWidth="1"/>
    <col min="10" max="10" width="2.28515625" style="39" customWidth="1"/>
    <col min="11" max="11" width="15.85546875" style="55" customWidth="1"/>
    <col min="12" max="12" width="4.7109375" style="39" customWidth="1"/>
    <col min="13" max="17" width="11.42578125" style="39" customWidth="1"/>
    <col min="18" max="18" width="4.7109375" style="39" hidden="1" customWidth="1"/>
    <col min="19" max="21" width="19.42578125" style="39" hidden="1" customWidth="1"/>
    <col min="22" max="22" width="4.7109375" style="39" hidden="1" customWidth="1"/>
    <col min="23" max="23" width="11.42578125" style="39" customWidth="1"/>
    <col min="24" max="16384" width="11.42578125" style="39"/>
  </cols>
  <sheetData>
    <row r="1" spans="1:22" x14ac:dyDescent="0.2">
      <c r="A1" s="72"/>
      <c r="B1" s="73"/>
      <c r="C1" s="74"/>
      <c r="D1" s="75"/>
      <c r="E1" s="74"/>
      <c r="F1" s="74"/>
      <c r="G1" s="75"/>
      <c r="H1" s="74"/>
      <c r="I1" s="75"/>
      <c r="J1" s="74"/>
      <c r="K1" s="75"/>
      <c r="L1" s="76"/>
      <c r="R1" s="40"/>
      <c r="S1" s="41"/>
      <c r="T1" s="41"/>
      <c r="U1" s="41"/>
      <c r="V1" s="42"/>
    </row>
    <row r="2" spans="1:22" ht="23.25" x14ac:dyDescent="0.25">
      <c r="A2" s="77"/>
      <c r="B2" s="168" t="s">
        <v>351</v>
      </c>
      <c r="C2" s="168"/>
      <c r="D2" s="168"/>
      <c r="E2" s="168"/>
      <c r="F2" s="168"/>
      <c r="G2" s="168"/>
      <c r="H2" s="168"/>
      <c r="I2" s="168"/>
      <c r="J2" s="168"/>
      <c r="K2" s="168"/>
      <c r="L2" s="78"/>
      <c r="M2" s="101"/>
      <c r="N2" s="101"/>
      <c r="O2" s="101"/>
      <c r="P2" s="101"/>
      <c r="Q2" s="101"/>
      <c r="R2" s="165" t="s">
        <v>284</v>
      </c>
      <c r="S2" s="166"/>
      <c r="T2" s="166"/>
      <c r="U2" s="166"/>
      <c r="V2" s="167"/>
    </row>
    <row r="3" spans="1:22" ht="15.75" x14ac:dyDescent="0.2">
      <c r="A3" s="77"/>
      <c r="B3" s="169" t="s">
        <v>316</v>
      </c>
      <c r="C3" s="169"/>
      <c r="D3" s="169"/>
      <c r="E3" s="169"/>
      <c r="F3" s="169"/>
      <c r="G3" s="169"/>
      <c r="H3" s="169"/>
      <c r="I3" s="169"/>
      <c r="J3" s="169"/>
      <c r="K3" s="169"/>
      <c r="L3" s="78"/>
      <c r="M3" s="43"/>
      <c r="N3" s="43"/>
      <c r="O3" s="43"/>
      <c r="P3" s="43"/>
      <c r="Q3" s="43"/>
      <c r="R3" s="44"/>
      <c r="S3" s="164" t="s">
        <v>285</v>
      </c>
      <c r="T3" s="164"/>
      <c r="U3" s="164"/>
      <c r="V3" s="45"/>
    </row>
    <row r="4" spans="1:22" ht="15.75" x14ac:dyDescent="0.2">
      <c r="A4" s="79"/>
      <c r="B4" s="80"/>
      <c r="C4" s="80"/>
      <c r="D4" s="80"/>
      <c r="E4" s="81"/>
      <c r="F4" s="81"/>
      <c r="G4" s="81"/>
      <c r="H4" s="81"/>
      <c r="I4" s="81"/>
      <c r="J4" s="81"/>
      <c r="K4" s="81"/>
      <c r="L4" s="82"/>
      <c r="M4" s="46"/>
      <c r="N4" s="46"/>
      <c r="O4" s="46"/>
      <c r="P4" s="46"/>
      <c r="Q4" s="46"/>
      <c r="R4" s="47"/>
      <c r="S4" s="164"/>
      <c r="T4" s="164"/>
      <c r="U4" s="164"/>
      <c r="V4" s="49"/>
    </row>
    <row r="5" spans="1:22" ht="15.75" customHeight="1" x14ac:dyDescent="0.2">
      <c r="A5" s="83"/>
      <c r="B5" s="84"/>
      <c r="C5" s="84"/>
      <c r="D5" s="85"/>
      <c r="E5" s="86"/>
      <c r="F5" s="86"/>
      <c r="G5" s="86"/>
      <c r="H5" s="86"/>
      <c r="I5" s="86"/>
      <c r="J5" s="86"/>
      <c r="K5" s="86"/>
      <c r="L5" s="87"/>
      <c r="M5" s="43"/>
      <c r="N5" s="43"/>
      <c r="O5" s="43"/>
      <c r="P5" s="43"/>
      <c r="Q5" s="43"/>
      <c r="R5" s="44"/>
      <c r="S5" s="102" t="s">
        <v>286</v>
      </c>
      <c r="T5" s="102" t="s">
        <v>287</v>
      </c>
      <c r="U5" s="102" t="s">
        <v>288</v>
      </c>
      <c r="V5" s="45"/>
    </row>
    <row r="6" spans="1:22" ht="15.75" x14ac:dyDescent="0.2">
      <c r="A6" s="88"/>
      <c r="B6" s="86"/>
      <c r="C6" s="89"/>
      <c r="D6" s="103"/>
      <c r="E6" s="90"/>
      <c r="F6" s="86"/>
      <c r="G6" s="86"/>
      <c r="H6" s="86"/>
      <c r="I6" s="86"/>
      <c r="J6" s="86"/>
      <c r="K6" s="86"/>
      <c r="L6" s="91"/>
      <c r="M6" s="46"/>
      <c r="N6" s="46"/>
      <c r="O6" s="46"/>
      <c r="P6" s="46"/>
      <c r="Q6" s="46"/>
      <c r="R6" s="47"/>
      <c r="S6" s="48"/>
      <c r="T6" s="48"/>
      <c r="U6" s="48"/>
      <c r="V6" s="49"/>
    </row>
    <row r="7" spans="1:22" ht="54" x14ac:dyDescent="0.2">
      <c r="A7" s="83"/>
      <c r="B7" s="104"/>
      <c r="C7" s="88"/>
      <c r="D7" s="92" t="s">
        <v>320</v>
      </c>
      <c r="E7" s="91"/>
      <c r="F7" s="86"/>
      <c r="G7" s="92" t="s">
        <v>286</v>
      </c>
      <c r="H7" s="86"/>
      <c r="I7" s="92" t="s">
        <v>287</v>
      </c>
      <c r="J7" s="86"/>
      <c r="K7" s="92" t="s">
        <v>307</v>
      </c>
      <c r="L7" s="87"/>
      <c r="R7" s="44"/>
      <c r="S7" s="50">
        <f>'Por-tema'!E170</f>
        <v>57.142857142857146</v>
      </c>
      <c r="T7" s="50">
        <f>'Por-tema'!F170</f>
        <v>100</v>
      </c>
      <c r="U7" s="50">
        <f>'Por-tema'!G170</f>
        <v>33.333333333333336</v>
      </c>
      <c r="V7" s="45"/>
    </row>
    <row r="8" spans="1:22" ht="16.5" x14ac:dyDescent="0.2">
      <c r="A8" s="83"/>
      <c r="B8" s="104"/>
      <c r="C8" s="88"/>
      <c r="D8" s="86"/>
      <c r="E8" s="91"/>
      <c r="F8" s="86"/>
      <c r="G8" s="86"/>
      <c r="H8" s="86"/>
      <c r="I8" s="86"/>
      <c r="J8" s="86"/>
      <c r="K8" s="86"/>
      <c r="L8" s="87"/>
      <c r="R8" s="44"/>
      <c r="S8" s="50">
        <f>'Por-tema'!E171</f>
        <v>66.666666666666671</v>
      </c>
      <c r="T8" s="50">
        <f>'Por-tema'!F171</f>
        <v>50</v>
      </c>
      <c r="U8" s="50">
        <f>'Por-tema'!G171</f>
        <v>100</v>
      </c>
      <c r="V8" s="45"/>
    </row>
    <row r="9" spans="1:22" ht="16.5" x14ac:dyDescent="0.3">
      <c r="A9" s="83"/>
      <c r="B9" s="104"/>
      <c r="C9" s="105"/>
      <c r="D9" s="104"/>
      <c r="E9" s="87"/>
      <c r="F9" s="104"/>
      <c r="G9" s="94"/>
      <c r="H9" s="104"/>
      <c r="I9" s="94"/>
      <c r="J9" s="104"/>
      <c r="K9" s="94"/>
      <c r="L9" s="87"/>
      <c r="R9" s="44"/>
      <c r="S9" s="50">
        <f>'Por-tema'!E172</f>
        <v>57.142857142857146</v>
      </c>
      <c r="T9" s="50">
        <f>'Por-tema'!F172</f>
        <v>66.666666666666671</v>
      </c>
      <c r="U9" s="50">
        <f>'Por-tema'!G172</f>
        <v>100</v>
      </c>
      <c r="V9" s="45"/>
    </row>
    <row r="10" spans="1:22" ht="16.5" x14ac:dyDescent="0.3">
      <c r="A10" s="83"/>
      <c r="B10" s="93" t="s">
        <v>0</v>
      </c>
      <c r="C10" s="105"/>
      <c r="D10" s="106">
        <f>'Por-tema'!C170</f>
        <v>68.75</v>
      </c>
      <c r="E10" s="87"/>
      <c r="F10" s="104"/>
      <c r="G10" s="94">
        <f>'Por-tema'!E170</f>
        <v>57.142857142857146</v>
      </c>
      <c r="H10" s="104"/>
      <c r="I10" s="94">
        <f>'Por-tema'!F170</f>
        <v>100</v>
      </c>
      <c r="J10" s="104"/>
      <c r="K10" s="94">
        <f>'Por-tema'!G170</f>
        <v>33.333333333333336</v>
      </c>
      <c r="L10" s="87"/>
      <c r="R10" s="44"/>
      <c r="S10" s="50">
        <f>'Por-tema'!E173</f>
        <v>100</v>
      </c>
      <c r="T10" s="50">
        <f>'Por-tema'!F173</f>
        <v>100</v>
      </c>
      <c r="U10" s="50">
        <f>'Por-tema'!G173</f>
        <v>75</v>
      </c>
      <c r="V10" s="45"/>
    </row>
    <row r="11" spans="1:22" ht="16.5" x14ac:dyDescent="0.3">
      <c r="A11" s="83"/>
      <c r="B11" s="93" t="s">
        <v>291</v>
      </c>
      <c r="C11" s="105"/>
      <c r="D11" s="106">
        <f>'Por-tema'!C171</f>
        <v>72.222222222222229</v>
      </c>
      <c r="E11" s="87"/>
      <c r="F11" s="104"/>
      <c r="G11" s="94">
        <f>'Por-tema'!E171</f>
        <v>66.666666666666671</v>
      </c>
      <c r="H11" s="104"/>
      <c r="I11" s="94">
        <f>'Por-tema'!F171</f>
        <v>50</v>
      </c>
      <c r="J11" s="104"/>
      <c r="K11" s="94">
        <f>'Por-tema'!G171</f>
        <v>100</v>
      </c>
      <c r="L11" s="87"/>
      <c r="R11" s="44"/>
      <c r="S11" s="50">
        <f>'Por-tema'!E174</f>
        <v>57.142857142857146</v>
      </c>
      <c r="T11" s="50">
        <f>'Por-tema'!F174</f>
        <v>25</v>
      </c>
      <c r="U11" s="50">
        <f>'Por-tema'!G174</f>
        <v>40</v>
      </c>
      <c r="V11" s="45"/>
    </row>
    <row r="12" spans="1:22" ht="16.5" x14ac:dyDescent="0.3">
      <c r="A12" s="83"/>
      <c r="B12" s="93" t="s">
        <v>1</v>
      </c>
      <c r="C12" s="105"/>
      <c r="D12" s="106">
        <f>'Por-tema'!C172</f>
        <v>69.230769230769226</v>
      </c>
      <c r="E12" s="87"/>
      <c r="F12" s="104"/>
      <c r="G12" s="94">
        <f>'Por-tema'!E172</f>
        <v>57.142857142857146</v>
      </c>
      <c r="H12" s="104"/>
      <c r="I12" s="94">
        <f>'Por-tema'!F172</f>
        <v>66.666666666666671</v>
      </c>
      <c r="J12" s="104"/>
      <c r="K12" s="94">
        <f>'Por-tema'!G172</f>
        <v>100</v>
      </c>
      <c r="L12" s="87"/>
      <c r="R12" s="44"/>
      <c r="S12" s="50">
        <f>'Por-tema'!E175</f>
        <v>50</v>
      </c>
      <c r="T12" s="50">
        <f>'Por-tema'!F175</f>
        <v>75</v>
      </c>
      <c r="U12" s="50">
        <f>'Por-tema'!G175</f>
        <v>66.666666666666671</v>
      </c>
      <c r="V12" s="45"/>
    </row>
    <row r="13" spans="1:22" ht="16.5" x14ac:dyDescent="0.3">
      <c r="A13" s="83"/>
      <c r="B13" s="93" t="s">
        <v>2</v>
      </c>
      <c r="C13" s="105"/>
      <c r="D13" s="106">
        <f>'Por-tema'!C173</f>
        <v>91.666666666666671</v>
      </c>
      <c r="E13" s="87"/>
      <c r="F13" s="104"/>
      <c r="G13" s="94">
        <f>'Por-tema'!E173</f>
        <v>100</v>
      </c>
      <c r="H13" s="104"/>
      <c r="I13" s="94">
        <f>'Por-tema'!F173</f>
        <v>100</v>
      </c>
      <c r="J13" s="104"/>
      <c r="K13" s="94">
        <f>'Por-tema'!G173</f>
        <v>75</v>
      </c>
      <c r="L13" s="87"/>
      <c r="R13" s="44"/>
      <c r="S13" s="50">
        <f>'Por-tema'!E176</f>
        <v>75</v>
      </c>
      <c r="T13" s="50">
        <f>'Por-tema'!F176</f>
        <v>75</v>
      </c>
      <c r="U13" s="50">
        <f>'Por-tema'!G176</f>
        <v>25</v>
      </c>
      <c r="V13" s="45"/>
    </row>
    <row r="14" spans="1:22" ht="16.5" x14ac:dyDescent="0.3">
      <c r="A14" s="83"/>
      <c r="B14" s="93" t="s">
        <v>3</v>
      </c>
      <c r="C14" s="105"/>
      <c r="D14" s="106">
        <f>'Por-tema'!C174</f>
        <v>43.75</v>
      </c>
      <c r="E14" s="87"/>
      <c r="F14" s="104"/>
      <c r="G14" s="94">
        <f>'Por-tema'!E174</f>
        <v>57.142857142857146</v>
      </c>
      <c r="H14" s="104"/>
      <c r="I14" s="94">
        <f>'Por-tema'!F174</f>
        <v>25</v>
      </c>
      <c r="J14" s="104"/>
      <c r="K14" s="94">
        <f>'Por-tema'!G174</f>
        <v>40</v>
      </c>
      <c r="L14" s="87"/>
      <c r="R14" s="44"/>
      <c r="S14" s="50"/>
      <c r="T14" s="50"/>
      <c r="U14" s="50"/>
      <c r="V14" s="45"/>
    </row>
    <row r="15" spans="1:22" ht="17.25" thickBot="1" x14ac:dyDescent="0.35">
      <c r="A15" s="83"/>
      <c r="B15" s="93" t="s">
        <v>292</v>
      </c>
      <c r="C15" s="105"/>
      <c r="D15" s="106">
        <f>'Por-tema'!C175</f>
        <v>61.53846153846154</v>
      </c>
      <c r="E15" s="87"/>
      <c r="F15" s="104"/>
      <c r="G15" s="94">
        <f>'Por-tema'!E175</f>
        <v>50</v>
      </c>
      <c r="H15" s="104"/>
      <c r="I15" s="94">
        <f>'Por-tema'!F175</f>
        <v>75</v>
      </c>
      <c r="J15" s="104"/>
      <c r="K15" s="94">
        <f>'Por-tema'!G175</f>
        <v>66.666666666666671</v>
      </c>
      <c r="L15" s="87"/>
      <c r="R15" s="44"/>
      <c r="S15" s="51">
        <f>'Por-tema'!E178</f>
        <v>63.414634146341463</v>
      </c>
      <c r="T15" s="51">
        <f>'Por-tema'!F178</f>
        <v>70.967741935483872</v>
      </c>
      <c r="U15" s="51">
        <f>'Por-tema'!G178</f>
        <v>64.285714285714292</v>
      </c>
      <c r="V15" s="45"/>
    </row>
    <row r="16" spans="1:22" ht="17.25" thickTop="1" x14ac:dyDescent="0.3">
      <c r="A16" s="83"/>
      <c r="B16" s="93" t="s">
        <v>4</v>
      </c>
      <c r="C16" s="105"/>
      <c r="D16" s="106">
        <f>'Por-tema'!C176</f>
        <v>58.333333333333336</v>
      </c>
      <c r="E16" s="87"/>
      <c r="F16" s="104"/>
      <c r="G16" s="94">
        <f>'Por-tema'!E176</f>
        <v>75</v>
      </c>
      <c r="H16" s="104"/>
      <c r="I16" s="94">
        <f>'Por-tema'!F176</f>
        <v>75</v>
      </c>
      <c r="J16" s="104"/>
      <c r="K16" s="94">
        <f>'Por-tema'!G176</f>
        <v>25</v>
      </c>
      <c r="L16" s="87"/>
      <c r="R16" s="52"/>
      <c r="S16" s="53"/>
      <c r="T16" s="53"/>
      <c r="U16" s="53"/>
      <c r="V16" s="54"/>
    </row>
    <row r="17" spans="1:12" ht="16.5" x14ac:dyDescent="0.3">
      <c r="A17" s="83"/>
      <c r="B17" s="93"/>
      <c r="C17" s="105"/>
      <c r="D17" s="106"/>
      <c r="E17" s="87"/>
      <c r="F17" s="104"/>
      <c r="G17" s="94"/>
      <c r="H17" s="104"/>
      <c r="I17" s="94"/>
      <c r="J17" s="104"/>
      <c r="K17" s="94"/>
      <c r="L17" s="87"/>
    </row>
    <row r="18" spans="1:12" ht="17.25" thickBot="1" x14ac:dyDescent="0.35">
      <c r="A18" s="83"/>
      <c r="B18" s="95" t="s">
        <v>289</v>
      </c>
      <c r="C18" s="105"/>
      <c r="D18" s="107">
        <f>'Por-tema'!C178</f>
        <v>66</v>
      </c>
      <c r="E18" s="87"/>
      <c r="F18" s="104"/>
      <c r="G18" s="108">
        <f>'Por-tema'!E178</f>
        <v>63.414634146341463</v>
      </c>
      <c r="H18" s="104"/>
      <c r="I18" s="108">
        <f>'Por-tema'!F178</f>
        <v>70.967741935483872</v>
      </c>
      <c r="J18" s="104"/>
      <c r="K18" s="108">
        <f>'Por-tema'!G178</f>
        <v>64.285714285714292</v>
      </c>
      <c r="L18" s="87"/>
    </row>
    <row r="19" spans="1:12" ht="17.25" thickTop="1" x14ac:dyDescent="0.3">
      <c r="A19" s="83"/>
      <c r="B19" s="104"/>
      <c r="C19" s="109"/>
      <c r="D19" s="110"/>
      <c r="E19" s="98"/>
      <c r="F19" s="104"/>
      <c r="G19" s="94"/>
      <c r="H19" s="104"/>
      <c r="I19" s="94"/>
      <c r="J19" s="104"/>
      <c r="K19" s="94"/>
      <c r="L19" s="87"/>
    </row>
    <row r="20" spans="1:12" ht="16.5" x14ac:dyDescent="0.2">
      <c r="A20" s="96"/>
      <c r="B20" s="97"/>
      <c r="C20" s="97"/>
      <c r="D20" s="97"/>
      <c r="E20" s="97"/>
      <c r="F20" s="97"/>
      <c r="G20" s="97"/>
      <c r="H20" s="97"/>
      <c r="I20" s="97"/>
      <c r="J20" s="97"/>
      <c r="K20" s="97"/>
      <c r="L20" s="111"/>
    </row>
  </sheetData>
  <sheetProtection password="D3B5" sheet="1" objects="1" scenarios="1"/>
  <mergeCells count="5">
    <mergeCell ref="S3:U3"/>
    <mergeCell ref="R2:V2"/>
    <mergeCell ref="S4:U4"/>
    <mergeCell ref="B2:K2"/>
    <mergeCell ref="B3:K3"/>
  </mergeCells>
  <phoneticPr fontId="10" type="noConversion"/>
  <printOptions horizontalCentered="1" verticalCentered="1"/>
  <pageMargins left="0.78740157480314965" right="0.78740157480314965" top="0.98425196850393704" bottom="0.98425196850393704" header="0" footer="0"/>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Para-responder</vt:lpstr>
      <vt:lpstr>Por-tema</vt:lpstr>
      <vt:lpstr>Resultados</vt:lpstr>
      <vt:lpstr>'Para-responder'!Área_de_impresión</vt:lpstr>
    </vt:vector>
  </TitlesOfParts>
  <Company>Contraloría General de la República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jsuarez</dc:creator>
  <cp:lastModifiedBy>Orlando Retana Umana</cp:lastModifiedBy>
  <cp:revision/>
  <dcterms:created xsi:type="dcterms:W3CDTF">2012-08-27T15:14:59Z</dcterms:created>
  <dcterms:modified xsi:type="dcterms:W3CDTF">2019-06-28T19:24:45Z</dcterms:modified>
</cp:coreProperties>
</file>