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82"/>
  <workbookPr defaultThemeVersion="166925"/>
  <mc:AlternateContent xmlns:mc="http://schemas.openxmlformats.org/markup-compatibility/2006">
    <mc:Choice Requires="x15">
      <x15ac:absPath xmlns:x15ac="http://schemas.microsoft.com/office/spreadsheetml/2010/11/ac" url="Y:\2022\2022 Evaluación Anual POI-2021\Evaluación_POI 2021\"/>
    </mc:Choice>
  </mc:AlternateContent>
  <xr:revisionPtr revIDLastSave="0" documentId="13_ncr:1_{22DF8300-A122-4362-9D03-531C529AC78D}" xr6:coauthVersionLast="36" xr6:coauthVersionMax="36" xr10:uidLastSave="{00000000-0000-0000-0000-000000000000}"/>
  <bookViews>
    <workbookView xWindow="0" yWindow="0" windowWidth="14385" windowHeight="6615" tabRatio="907" firstSheet="9" activeTab="11" xr2:uid="{DA8E8781-0E87-4452-9CDA-7215F56DA7E0}"/>
  </bookViews>
  <sheets>
    <sheet name="Liquidación" sheetId="17" r:id="rId1"/>
    <sheet name="Cuadro 1-Institucional" sheetId="1" r:id="rId2"/>
    <sheet name="Cuadro 2-Institucional" sheetId="2" r:id="rId3"/>
    <sheet name="Cuadro 3-Institucional" sheetId="3" r:id="rId4"/>
    <sheet name="Lista C4" sheetId="19" state="hidden" r:id="rId5"/>
    <sheet name="Cuadro 4-Institucional" sheetId="18" r:id="rId6"/>
    <sheet name="Cuadro 5-Institucional" sheetId="4" r:id="rId7"/>
    <sheet name="Cuadro 6-Institucional" sheetId="5" r:id="rId8"/>
    <sheet name="Cuadro 1-Centro Gestor" sheetId="6" r:id="rId9"/>
    <sheet name="Cuadro 2-Centro Gestor" sheetId="7" r:id="rId10"/>
    <sheet name="Cuadro 3-Centro Gestor" sheetId="8" r:id="rId11"/>
    <sheet name="Cuadro 4-Centro Gestor" sheetId="9" r:id="rId12"/>
    <sheet name="Cuadro 5-Centro Gestor" sheetId="10" r:id="rId13"/>
    <sheet name="Cuadro 6-Centro Gestor" sheetId="11" r:id="rId14"/>
    <sheet name="Cuadro 7-Centro Gestor" sheetId="12" r:id="rId15"/>
    <sheet name="Cuadro 8-Centro Gestor" sheetId="13" r:id="rId16"/>
    <sheet name="Cuadro 9-Centro Gestor" sheetId="14" r:id="rId17"/>
    <sheet name="Cuadro 10-Centro Gestor" sheetId="15" r:id="rId18"/>
  </sheets>
  <definedNames>
    <definedName name="_Hlk92203791" localSheetId="8">'Cuadro 1-Centro Gestor'!#REF!</definedName>
    <definedName name="_Hlk93399226" localSheetId="1">'Cuadro 1-Institucional'!#REF!</definedName>
    <definedName name="_Hlk93399336" localSheetId="1">'Cuadro 1-Institucional'!#REF!</definedName>
    <definedName name="_Hlk93399381" localSheetId="1">'Cuadro 1-Institucional'!#REF!</definedName>
    <definedName name="_Hlk93399415" localSheetId="1">'Cuadro 1-Institucional'!#REF!</definedName>
    <definedName name="_Hlk93399466" localSheetId="1">'Cuadro 1-Institucional'!#REF!</definedName>
    <definedName name="_Hlk93399561" localSheetId="1">'Cuadro 1-Institucional'!#REF!</definedName>
    <definedName name="_Hlk94098857" localSheetId="3">'Cuadro 3-Institucional'!#REF!</definedName>
  </definedNames>
  <calcPr calcId="191028"/>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57" i="12" l="1"/>
  <c r="B183" i="12"/>
  <c r="E290" i="6" l="1"/>
  <c r="D242" i="6"/>
  <c r="C45" i="5"/>
  <c r="D174" i="15" l="1"/>
  <c r="E174" i="15" s="1"/>
  <c r="F174" i="15" s="1"/>
  <c r="G174" i="15" s="1"/>
  <c r="D162" i="15"/>
  <c r="E162" i="15" s="1"/>
  <c r="F162" i="15" s="1"/>
  <c r="G162" i="15" s="1"/>
  <c r="D130" i="15"/>
  <c r="E130" i="15" s="1"/>
  <c r="F130" i="15" s="1"/>
  <c r="G130" i="15" s="1"/>
  <c r="D119" i="15"/>
  <c r="E119" i="15" s="1"/>
  <c r="F119" i="15" s="1"/>
  <c r="G119" i="15" s="1"/>
  <c r="D109" i="15"/>
  <c r="E109" i="15" s="1"/>
  <c r="F109" i="15" s="1"/>
  <c r="G109" i="15" s="1"/>
  <c r="E143" i="14"/>
  <c r="C133" i="14"/>
  <c r="D133" i="14" s="1"/>
  <c r="E133" i="14" s="1"/>
  <c r="C123" i="14"/>
  <c r="D123" i="14" s="1"/>
  <c r="E123" i="14" s="1"/>
  <c r="C114" i="14"/>
  <c r="D114" i="14" s="1"/>
  <c r="E114" i="14" s="1"/>
  <c r="E104" i="14"/>
  <c r="D104" i="14"/>
  <c r="C104" i="14"/>
  <c r="B104" i="14"/>
  <c r="E388" i="6"/>
  <c r="E387" i="6"/>
  <c r="E384" i="6"/>
  <c r="E383" i="6"/>
  <c r="E382" i="6"/>
  <c r="D381" i="6"/>
  <c r="C381" i="6"/>
  <c r="C379" i="6" s="1"/>
  <c r="E364" i="6"/>
  <c r="E363" i="6"/>
  <c r="E360" i="6"/>
  <c r="E359" i="6"/>
  <c r="E358" i="6"/>
  <c r="D357" i="6"/>
  <c r="C357" i="6"/>
  <c r="D355" i="6"/>
  <c r="E341" i="6"/>
  <c r="E340" i="6"/>
  <c r="E337" i="6"/>
  <c r="E336" i="6"/>
  <c r="E335" i="6"/>
  <c r="D334" i="6"/>
  <c r="C334" i="6"/>
  <c r="C332" i="6" s="1"/>
  <c r="E318" i="6"/>
  <c r="E317" i="6"/>
  <c r="E314" i="6"/>
  <c r="E313" i="6"/>
  <c r="E312" i="6"/>
  <c r="D311" i="6"/>
  <c r="D309" i="6" s="1"/>
  <c r="C311" i="6"/>
  <c r="C309" i="6" s="1"/>
  <c r="E295" i="6"/>
  <c r="E289" i="6"/>
  <c r="D288" i="6"/>
  <c r="C288" i="6"/>
  <c r="C286" i="6" s="1"/>
  <c r="E272" i="6"/>
  <c r="E266" i="6"/>
  <c r="D265" i="6"/>
  <c r="C265" i="6"/>
  <c r="C263" i="6" s="1"/>
  <c r="E249" i="6"/>
  <c r="E248" i="6"/>
  <c r="E245" i="6"/>
  <c r="E244" i="6"/>
  <c r="E243" i="6"/>
  <c r="D240" i="6"/>
  <c r="C242" i="6"/>
  <c r="C240" i="6" s="1"/>
  <c r="E226" i="6"/>
  <c r="E221" i="6"/>
  <c r="E220" i="6"/>
  <c r="D219" i="6"/>
  <c r="C219" i="6"/>
  <c r="C217" i="6" s="1"/>
  <c r="E202" i="6"/>
  <c r="E197" i="6"/>
  <c r="E196" i="6"/>
  <c r="D195" i="6"/>
  <c r="D193" i="6" s="1"/>
  <c r="C195" i="6"/>
  <c r="E179" i="6"/>
  <c r="E178" i="6"/>
  <c r="E175" i="6"/>
  <c r="E174" i="6"/>
  <c r="E173" i="6"/>
  <c r="D172" i="6"/>
  <c r="D170" i="6" s="1"/>
  <c r="C172" i="6"/>
  <c r="C170" i="6" s="1"/>
  <c r="E155" i="6"/>
  <c r="E154" i="6"/>
  <c r="E151" i="6"/>
  <c r="E150" i="6"/>
  <c r="E149" i="6"/>
  <c r="D148" i="6"/>
  <c r="D146" i="6" s="1"/>
  <c r="C148" i="6"/>
  <c r="C146" i="6" s="1"/>
  <c r="E131" i="6"/>
  <c r="E130" i="6"/>
  <c r="E127" i="6"/>
  <c r="E126" i="6"/>
  <c r="E125" i="6"/>
  <c r="D124" i="6"/>
  <c r="C124" i="6"/>
  <c r="C122" i="6" s="1"/>
  <c r="E108" i="6"/>
  <c r="E107" i="6"/>
  <c r="E104" i="6"/>
  <c r="E103" i="6"/>
  <c r="E102" i="6"/>
  <c r="D101" i="6"/>
  <c r="D99" i="6" s="1"/>
  <c r="C101" i="6"/>
  <c r="E85" i="6"/>
  <c r="E84" i="6"/>
  <c r="E81" i="6"/>
  <c r="E80" i="6"/>
  <c r="E79" i="6"/>
  <c r="D78" i="6"/>
  <c r="C78" i="6"/>
  <c r="C76" i="6" s="1"/>
  <c r="E62" i="6"/>
  <c r="E61" i="6"/>
  <c r="E58" i="6"/>
  <c r="E57" i="6"/>
  <c r="E56" i="6"/>
  <c r="D55" i="6"/>
  <c r="D53" i="6" s="1"/>
  <c r="C55" i="6"/>
  <c r="C53" i="6" s="1"/>
  <c r="E38" i="6"/>
  <c r="E35" i="6"/>
  <c r="E34" i="6"/>
  <c r="E33" i="6"/>
  <c r="D32" i="6"/>
  <c r="D30" i="6" s="1"/>
  <c r="C32" i="6"/>
  <c r="E16" i="6"/>
  <c r="E15" i="6"/>
  <c r="E12" i="6"/>
  <c r="E11" i="6"/>
  <c r="E10" i="6"/>
  <c r="D9" i="6"/>
  <c r="C9" i="6"/>
  <c r="C7" i="6" s="1"/>
  <c r="C23" i="18"/>
  <c r="C21" i="18"/>
  <c r="D24" i="2"/>
  <c r="E24" i="2" s="1"/>
  <c r="C24" i="2"/>
  <c r="D23" i="2"/>
  <c r="C23" i="2"/>
  <c r="E23" i="2" s="1"/>
  <c r="D22" i="2"/>
  <c r="E22" i="2" s="1"/>
  <c r="C22" i="2"/>
  <c r="E21" i="2"/>
  <c r="D21" i="2"/>
  <c r="C21" i="2"/>
  <c r="D20" i="2"/>
  <c r="E20" i="2" s="1"/>
  <c r="C20" i="2"/>
  <c r="D19" i="2"/>
  <c r="C19" i="2"/>
  <c r="E19" i="2" s="1"/>
  <c r="D18" i="2"/>
  <c r="E18" i="2" s="1"/>
  <c r="C18" i="2"/>
  <c r="E17" i="2"/>
  <c r="D17" i="2"/>
  <c r="C17" i="2"/>
  <c r="D16" i="2"/>
  <c r="E16" i="2" s="1"/>
  <c r="C16" i="2"/>
  <c r="D15" i="2"/>
  <c r="C15" i="2"/>
  <c r="E15" i="2" s="1"/>
  <c r="D14" i="2"/>
  <c r="E14" i="2" s="1"/>
  <c r="C14" i="2"/>
  <c r="E13" i="2"/>
  <c r="D13" i="2"/>
  <c r="C13" i="2"/>
  <c r="D12" i="2"/>
  <c r="E12" i="2" s="1"/>
  <c r="C12" i="2"/>
  <c r="D11" i="2"/>
  <c r="C11" i="2"/>
  <c r="E11" i="2" s="1"/>
  <c r="D10" i="2"/>
  <c r="E10" i="2" s="1"/>
  <c r="C10" i="2"/>
  <c r="E9" i="2"/>
  <c r="D9" i="2"/>
  <c r="C9" i="2"/>
  <c r="D8" i="2"/>
  <c r="E8" i="2" s="1"/>
  <c r="C8" i="2"/>
  <c r="C7" i="2"/>
  <c r="C30" i="2" s="1"/>
  <c r="D15" i="1"/>
  <c r="E15" i="1" s="1"/>
  <c r="C15" i="1"/>
  <c r="D14" i="1"/>
  <c r="E14" i="1" s="1"/>
  <c r="C14" i="1"/>
  <c r="D11" i="1"/>
  <c r="E11" i="1" s="1"/>
  <c r="C11" i="1"/>
  <c r="D10" i="1"/>
  <c r="E10" i="1" s="1"/>
  <c r="C10" i="1"/>
  <c r="D9" i="1"/>
  <c r="E9" i="1" s="1"/>
  <c r="C9" i="1"/>
  <c r="C8" i="1" s="1"/>
  <c r="E6" i="1"/>
  <c r="E9" i="6" l="1"/>
  <c r="E357" i="6"/>
  <c r="E146" i="6"/>
  <c r="E55" i="6"/>
  <c r="E195" i="6"/>
  <c r="E309" i="6"/>
  <c r="E124" i="6"/>
  <c r="E240" i="6"/>
  <c r="E78" i="6"/>
  <c r="E53" i="6"/>
  <c r="E148" i="6"/>
  <c r="E172" i="6"/>
  <c r="E242" i="6"/>
  <c r="E265" i="6"/>
  <c r="E311" i="6"/>
  <c r="E334" i="6"/>
  <c r="E381" i="6"/>
  <c r="E32" i="6"/>
  <c r="E101" i="6"/>
  <c r="E219" i="6"/>
  <c r="E288" i="6"/>
  <c r="C30" i="6"/>
  <c r="E30" i="6" s="1"/>
  <c r="C99" i="6"/>
  <c r="E99" i="6" s="1"/>
  <c r="D122" i="6"/>
  <c r="E122" i="6" s="1"/>
  <c r="C193" i="6"/>
  <c r="E193" i="6" s="1"/>
  <c r="C355" i="6"/>
  <c r="E355" i="6" s="1"/>
  <c r="D379" i="6"/>
  <c r="E379" i="6" s="1"/>
  <c r="D7" i="6"/>
  <c r="E7" i="6" s="1"/>
  <c r="D76" i="6"/>
  <c r="E76" i="6" s="1"/>
  <c r="E170" i="6"/>
  <c r="D217" i="6"/>
  <c r="E217" i="6" s="1"/>
  <c r="D263" i="6"/>
  <c r="E263" i="6" s="1"/>
  <c r="D286" i="6"/>
  <c r="E286" i="6" s="1"/>
  <c r="D332" i="6"/>
  <c r="E332" i="6" s="1"/>
  <c r="C25" i="18"/>
  <c r="D7" i="2"/>
  <c r="D8" i="1"/>
  <c r="E8" i="1" s="1"/>
  <c r="D30" i="2" l="1"/>
  <c r="E7" i="2"/>
</calcChain>
</file>

<file path=xl/sharedStrings.xml><?xml version="1.0" encoding="utf-8"?>
<sst xmlns="http://schemas.openxmlformats.org/spreadsheetml/2006/main" count="23096" uniqueCount="2059">
  <si>
    <t>Entidad CP</t>
  </si>
  <si>
    <t>Ejercicio</t>
  </si>
  <si>
    <t>Centro Gestor</t>
  </si>
  <si>
    <t>Posicion presupuestaria</t>
  </si>
  <si>
    <t>Fondos</t>
  </si>
  <si>
    <t>Clasif.Economica</t>
  </si>
  <si>
    <t>Clasif.Funcional</t>
  </si>
  <si>
    <t>Descripcion</t>
  </si>
  <si>
    <t>Descripcion1</t>
  </si>
  <si>
    <t>Ley de Presupuesto</t>
  </si>
  <si>
    <t>Presupuesto Actual</t>
  </si>
  <si>
    <t>Cuota Liberacion</t>
  </si>
  <si>
    <t>Solicitado</t>
  </si>
  <si>
    <t>Comprometido</t>
  </si>
  <si>
    <t>Recep.Mercancias</t>
  </si>
  <si>
    <t>Devengado</t>
  </si>
  <si>
    <t>Pagado</t>
  </si>
  <si>
    <t>Pagado Mensual</t>
  </si>
  <si>
    <t>Gasto Efectivo</t>
  </si>
  <si>
    <t>Gasto Total</t>
  </si>
  <si>
    <t>Disp. Liberacion</t>
  </si>
  <si>
    <t>Disp. Presupuesto</t>
  </si>
  <si>
    <t>Disp. Provisional</t>
  </si>
  <si>
    <t>Disp. Bloqueo</t>
  </si>
  <si>
    <t>Bloqueo</t>
  </si>
  <si>
    <t>Rebajas Preliminares</t>
  </si>
  <si>
    <t>Aumentos Preliminares</t>
  </si>
  <si>
    <t>Rebajas Contabilizadas</t>
  </si>
  <si>
    <t>Aumentos Contabilizadas</t>
  </si>
  <si>
    <t>Titulo</t>
  </si>
  <si>
    <t>Partida</t>
  </si>
  <si>
    <t>Grupo Obj</t>
  </si>
  <si>
    <t>Obj_Gasto</t>
  </si>
  <si>
    <t>Identificador Partida</t>
  </si>
  <si>
    <t>Clasif.Institucional</t>
  </si>
  <si>
    <t>Cédula</t>
  </si>
  <si>
    <t>Periodo</t>
  </si>
  <si>
    <t>Descripcion2</t>
  </si>
  <si>
    <t>Descripcion3</t>
  </si>
  <si>
    <t>Descrip. partida</t>
  </si>
  <si>
    <t>Descrip. Grupo Objeto gasto</t>
  </si>
  <si>
    <t>Descrip. Objeto gasto</t>
  </si>
  <si>
    <t>Clase Fuente</t>
  </si>
  <si>
    <t>Descrip Fuente</t>
  </si>
  <si>
    <t>Cuadro 1. Ejecución financiera institucional por clasificación objeto del gasto</t>
  </si>
  <si>
    <t>Al 31 de diciembre 2021</t>
  </si>
  <si>
    <t>(en millones de colones)</t>
  </si>
  <si>
    <r>
      <t>Presupuesto</t>
    </r>
    <r>
      <rPr>
        <sz val="10"/>
        <color rgb="FFFFFFFF"/>
        <rFont val="Arial"/>
        <family val="2"/>
      </rPr>
      <t xml:space="preserve"> </t>
    </r>
    <r>
      <rPr>
        <b/>
        <sz val="10"/>
        <color rgb="FFFFFFFF"/>
        <rFont val="Arial"/>
        <family val="2"/>
      </rPr>
      <t>actual</t>
    </r>
    <r>
      <rPr>
        <b/>
        <vertAlign val="superscript"/>
        <sz val="10"/>
        <color rgb="FFFFFFFF"/>
        <rFont val="Arial"/>
        <family val="2"/>
      </rPr>
      <t>/1</t>
    </r>
    <r>
      <rPr>
        <b/>
        <sz val="10"/>
        <color rgb="FFFFFFFF"/>
        <rFont val="Arial"/>
        <family val="2"/>
      </rPr>
      <t xml:space="preserve"> 2021</t>
    </r>
  </si>
  <si>
    <r>
      <t>Presupuesto</t>
    </r>
    <r>
      <rPr>
        <sz val="10"/>
        <color rgb="FFFFFFFF"/>
        <rFont val="Arial"/>
        <family val="2"/>
      </rPr>
      <t xml:space="preserve"> </t>
    </r>
    <r>
      <rPr>
        <b/>
        <sz val="10"/>
        <color rgb="FFFFFFFF"/>
        <rFont val="Arial"/>
        <family val="2"/>
      </rPr>
      <t>ejecutado</t>
    </r>
    <r>
      <rPr>
        <b/>
        <vertAlign val="superscript"/>
        <sz val="10"/>
        <color rgb="FFFFFFFF"/>
        <rFont val="Arial"/>
        <family val="2"/>
      </rPr>
      <t>/2</t>
    </r>
    <r>
      <rPr>
        <b/>
        <sz val="10"/>
        <color rgb="FFFFFFFF"/>
        <rFont val="Arial"/>
        <family val="2"/>
      </rPr>
      <t xml:space="preserve"> 2021</t>
    </r>
  </si>
  <si>
    <t>Nivel de ejecución</t>
  </si>
  <si>
    <t>TOTAL</t>
  </si>
  <si>
    <t>Recurso externo</t>
  </si>
  <si>
    <t>SUBTOTAL</t>
  </si>
  <si>
    <t>Remuneraciones</t>
  </si>
  <si>
    <t>Servicios</t>
  </si>
  <si>
    <t xml:space="preserve">Materiales </t>
  </si>
  <si>
    <t>Intereses</t>
  </si>
  <si>
    <t>Activos financieros</t>
  </si>
  <si>
    <t>Bienes duraderos</t>
  </si>
  <si>
    <t>Transferencias corrientes</t>
  </si>
  <si>
    <t>Transferencias de capital</t>
  </si>
  <si>
    <t>Amortización</t>
  </si>
  <si>
    <t>Cuentas especiales</t>
  </si>
  <si>
    <t>/1 Corresponde al presupuesto inicial incluyendo las modificaciones presupuestarias realizadas durante el 2021.</t>
  </si>
  <si>
    <t xml:space="preserve">/2 Se refiere al devengado, que es el reconocimiento del gasto por la recepción de bienes y servicios independientemente de cuando se efectúe el pago de la obligación. </t>
  </si>
  <si>
    <t>Cuadro 2. Ejecución del presupuesto por centro gestor</t>
  </si>
  <si>
    <t>Centro gestor</t>
  </si>
  <si>
    <r>
      <t xml:space="preserve">Presupuesto actual 2021 </t>
    </r>
    <r>
      <rPr>
        <b/>
        <vertAlign val="superscript"/>
        <sz val="10"/>
        <color rgb="FFFFFFFF"/>
        <rFont val="Arial"/>
        <family val="2"/>
      </rPr>
      <t>/1</t>
    </r>
  </si>
  <si>
    <r>
      <t xml:space="preserve">Presupuesto ejecutado 2021 </t>
    </r>
    <r>
      <rPr>
        <b/>
        <vertAlign val="superscript"/>
        <sz val="10"/>
        <color rgb="FFFFFFFF"/>
        <rFont val="Arial"/>
        <family val="2"/>
      </rPr>
      <t>/2</t>
    </r>
  </si>
  <si>
    <t>Cuadro 3. Acciones de dirección, coordinación y vigilancia</t>
  </si>
  <si>
    <t>Ejecución de las transferencias a órganos desconcentrados e instituciones descentralizadas</t>
  </si>
  <si>
    <t>Monto presupuestado 2021</t>
  </si>
  <si>
    <t>Monto transferido 2021</t>
  </si>
  <si>
    <t>Ejecución de la transferencia (en porcentaje)</t>
  </si>
  <si>
    <t>Acciones de dirección, coordinación y vigilancia realizadas</t>
  </si>
  <si>
    <t>Objeto del gasto</t>
  </si>
  <si>
    <t>T o DS</t>
  </si>
  <si>
    <t xml:space="preserve">0.01.01 Sueldos para cargos fijos </t>
  </si>
  <si>
    <t>Teletrabajo</t>
  </si>
  <si>
    <t>0.01.02 Jornales</t>
  </si>
  <si>
    <t>Digitalización de servicios</t>
  </si>
  <si>
    <t>0.01.03 Servicios especiales</t>
  </si>
  <si>
    <t>0.01.04 Sueldos a base de comisión</t>
  </si>
  <si>
    <t xml:space="preserve">0.01.05 Suplencias </t>
  </si>
  <si>
    <t>0.02.01 Tiempo extraordinario</t>
  </si>
  <si>
    <t>0.02.02 Recargo de funciones</t>
  </si>
  <si>
    <t>0.02.03 Disponibilidad laboral</t>
  </si>
  <si>
    <t>0.02.04 Compensación de vacaciones</t>
  </si>
  <si>
    <t>0.02.05 Dietas</t>
  </si>
  <si>
    <t>0.03.01 Retribución por años servidos</t>
  </si>
  <si>
    <t>0.03.02 Restricción al ejercicio liberal de la profesión</t>
  </si>
  <si>
    <t>0.03.03 Decimotercer mes</t>
  </si>
  <si>
    <t>0.03.04 Salario escolar</t>
  </si>
  <si>
    <t>0.03.99 Otros incentivos salariales</t>
  </si>
  <si>
    <t>0.04.01 Contribución Patronal al Seguro de Salud de la Caja Costarricense de Seguro Social</t>
  </si>
  <si>
    <t xml:space="preserve">0.04.02 Contribución Patronal al Instituto Mixto de Ayuda Social </t>
  </si>
  <si>
    <t xml:space="preserve">0.04.03 Contribución Patronal al Instituto Nacional de Aprendizaje  </t>
  </si>
  <si>
    <t>0.04.04 Contribución Patronal al Fondo de Desarrollo Social  y Asignaciones Familiares</t>
  </si>
  <si>
    <t>0.04.05 Contribución Patronal al Banco Popular y de Desarrollo  Comunal</t>
  </si>
  <si>
    <t xml:space="preserve">0.05.01 Contribución Patronal al Seguro de Pensiones de la Caja Costarricense de Seguro Social  </t>
  </si>
  <si>
    <t xml:space="preserve">0.05.02 Aporte Patronal al Régimen Obligatorio de Pensiones  Complementarias </t>
  </si>
  <si>
    <t xml:space="preserve">0.05.03 Aporte Patronal al Fondo de Capitalización Laboral </t>
  </si>
  <si>
    <t>0.05.04 Contribución Patronal a otros fondos administrados por entes públicos</t>
  </si>
  <si>
    <t>0.05.05 Contribución Patronal a otros fondos administrados por entes privados</t>
  </si>
  <si>
    <t>0.99.01 Gastos de representación personal</t>
  </si>
  <si>
    <t>0.99.99 Otras remuneraciones</t>
  </si>
  <si>
    <t>1.01.01 Alquiler de edificios, locales y terrenos</t>
  </si>
  <si>
    <t>1.01.02 Alquiler de maquinaria, equipo y mobiliario</t>
  </si>
  <si>
    <t>1.01.03 Alquiler de equipo de cómputo</t>
  </si>
  <si>
    <t>1.01.04 Alquiler  de equipo y derechos para telecomunicaciones</t>
  </si>
  <si>
    <t>1.01.99 Otros alquileres</t>
  </si>
  <si>
    <t xml:space="preserve">1.02.01 Servicio de agua y alcantarillado </t>
  </si>
  <si>
    <t>1.02.02 Servicio de energía eléctrica</t>
  </si>
  <si>
    <t>1.02.03 Servicio de correo</t>
  </si>
  <si>
    <t>1.02.04 Servicio de telecomunicaciones</t>
  </si>
  <si>
    <t xml:space="preserve">1.02.99 Otros servicios básicos </t>
  </si>
  <si>
    <t xml:space="preserve">1.03.01 Información </t>
  </si>
  <si>
    <t>1.03.02 Publicidad y propaganda</t>
  </si>
  <si>
    <t>1.03.03 Impresión, encuadernación y otros</t>
  </si>
  <si>
    <t>1.03.04 Transporte de bienes</t>
  </si>
  <si>
    <t>1.03.05 Servicios aduaneros</t>
  </si>
  <si>
    <t>1.03.06 Comisiones y gastos por servicios financieros y comerciales</t>
  </si>
  <si>
    <t>1.03.07 Servicios de tecnologías de información</t>
  </si>
  <si>
    <t>1.04.01 Servicios en ciencias de la salud</t>
  </si>
  <si>
    <t xml:space="preserve">1.04.02 Servicios jurídicos </t>
  </si>
  <si>
    <t>1.04.03 Servicios de ingeniería y arquitectura</t>
  </si>
  <si>
    <t>1.04.04 Servicios en ciencias económicas y sociales</t>
  </si>
  <si>
    <t>1.04.05 Servicios informáticos</t>
  </si>
  <si>
    <t xml:space="preserve">1.04.06 Servicios generales </t>
  </si>
  <si>
    <t>1.04.99 Otros servicios de gestión y apoyo</t>
  </si>
  <si>
    <t>1.05.01 Transporte dentro del país</t>
  </si>
  <si>
    <t>1.05.02 Viáticos dentro del país</t>
  </si>
  <si>
    <t>1.05.03 Transporte en el exterior</t>
  </si>
  <si>
    <t>1.05.04 Viáticos en el exterior</t>
  </si>
  <si>
    <t xml:space="preserve">1.06.01 Seguros </t>
  </si>
  <si>
    <t xml:space="preserve">1.06.02 Reaseguros </t>
  </si>
  <si>
    <t>1.06.03 Obligaciones por contratos de seguros</t>
  </si>
  <si>
    <t>1.07.01 Actividades de capacitación</t>
  </si>
  <si>
    <t xml:space="preserve">1.07.02 Actividades protocolarias y sociales </t>
  </si>
  <si>
    <t>1.07.03 Gastos de representación institucional</t>
  </si>
  <si>
    <t>1.08.01 Mantenimiento de edificios, locales y terrenos</t>
  </si>
  <si>
    <t>1.08.02 Mantenimiento de vías de comunicación</t>
  </si>
  <si>
    <t>1.08.03 Mantenimiento de instalaciones y otras obras</t>
  </si>
  <si>
    <t>1.08.04 Mantenimiento y reparación de maquinaria y equipo de producción</t>
  </si>
  <si>
    <t>1.08.05 Mantenimiento y reparación de equipo de transporte</t>
  </si>
  <si>
    <t>1.08.06 Mantenimiento y reparación de equipo de comunicación</t>
  </si>
  <si>
    <t>1.08.07 Mantenimiento y reparación de equipo y mobiliario de oficina</t>
  </si>
  <si>
    <t>1.08.08 Mantenimiento y reparación de equipo de cómputo y  sistemas de informacion</t>
  </si>
  <si>
    <t>1.08.99 Mantenimiento y reparación de otros equipos</t>
  </si>
  <si>
    <t>1.09.01 Impuestos sobre ingresos y utilidades</t>
  </si>
  <si>
    <t xml:space="preserve">1.09.02 Impuestos sobre la propiedad de  bienes inmuebles          </t>
  </si>
  <si>
    <t>1.09.03 Impuestos de patentes</t>
  </si>
  <si>
    <t>1.09.99 Otros impuestos</t>
  </si>
  <si>
    <t>1.99.01 Servicios de regulación</t>
  </si>
  <si>
    <t>1.99.02 Intereses moratorios y multas</t>
  </si>
  <si>
    <t>1.99.03 Gastos de oficinas en el exterior</t>
  </si>
  <si>
    <t>1.99.04 Gastos de misiones especiales en el exterior</t>
  </si>
  <si>
    <t>1.99.05 Deducibles</t>
  </si>
  <si>
    <t>1.99.99 Otros servicios no especificados</t>
  </si>
  <si>
    <t>2.01.01 Combustibles y lubricantes</t>
  </si>
  <si>
    <t>2.01.02 Productos farmacéuticos y medicinales</t>
  </si>
  <si>
    <t>2.01.03 Productos veterinarios</t>
  </si>
  <si>
    <t xml:space="preserve">2.01.04 Tintas, pinturas y diluyentes </t>
  </si>
  <si>
    <t>2.01.99 Otros productos químicos y conexos</t>
  </si>
  <si>
    <t>2.02.01 Productos pecuarios y otras especies</t>
  </si>
  <si>
    <t>2.02.02 Productos agroforestales</t>
  </si>
  <si>
    <t>2.02.03 Alimentos y bebidas</t>
  </si>
  <si>
    <t>2.02.04 Alimentos para animales</t>
  </si>
  <si>
    <t>2.03.01 Materiales y productos metálicos</t>
  </si>
  <si>
    <t>2.03.02 Materiales y productos minerales y asfálticos</t>
  </si>
  <si>
    <t>2.03.03 Madera y sus derivados</t>
  </si>
  <si>
    <t>2.03.04 Materiales y productos eléctricos, telefónicos y de cómputo</t>
  </si>
  <si>
    <t>2.03.05 Materiales y productos de vidrio</t>
  </si>
  <si>
    <t>2.03.06 Materiales y productos de plástico</t>
  </si>
  <si>
    <t>2.03.99 Otros materiales y productos de uso en la construcción y mantenimiento.</t>
  </si>
  <si>
    <t>2.04.01 Herramientas e instrumentos</t>
  </si>
  <si>
    <t>2.04.02 Repuestos y accesorios</t>
  </si>
  <si>
    <t>2.05.01 Materia prima</t>
  </si>
  <si>
    <t>2.05.02 Productos terminados</t>
  </si>
  <si>
    <t>2.05.03 Energía eléctrica</t>
  </si>
  <si>
    <t>2.05.99 Otros bienes para la producción y comercialización</t>
  </si>
  <si>
    <t>2.99.01 Útiles y materiales de oficina y cómputo</t>
  </si>
  <si>
    <t>2.99.02 Útiles y materiales médico, hospitalario y de investigación</t>
  </si>
  <si>
    <t>2.99.03 Productos de papel, cartón e impresos</t>
  </si>
  <si>
    <t>2.99.04 Textiles y vestuario</t>
  </si>
  <si>
    <t>2.99.05 Útiles y materiales de limpieza</t>
  </si>
  <si>
    <t>2.99.06 Útiles y materiales de resguardo y seguridad</t>
  </si>
  <si>
    <t>2.99.07 Útiles y materiales de cocina y comedor</t>
  </si>
  <si>
    <t>2.99.99 Otros útiles, materiales y suministros diversos</t>
  </si>
  <si>
    <t>3.01.01 Intereses sobre títulos valores internos de corto plazo</t>
  </si>
  <si>
    <t>3.01.02 Intereses sobre títulos valores internos de largo plazo</t>
  </si>
  <si>
    <t>3.01.03 Intereses sobre títulos valores del sector externo de corto plazo</t>
  </si>
  <si>
    <t>3.01.04 Intereses sobre títulos valores del sector externo de largo plazo</t>
  </si>
  <si>
    <t xml:space="preserve">3.02.01 Intereses sobre préstamos del Gobierno Central </t>
  </si>
  <si>
    <t>3.02.02 Intereses sobre préstamos de Órganos Desconcentrados</t>
  </si>
  <si>
    <t>3.02.03 Intereses sobre préstamos de Instituciones Descentralizadas  no Empresariales</t>
  </si>
  <si>
    <t>3.02.04 Intereses sobre préstamos de Gobiernos Locales</t>
  </si>
  <si>
    <t>3.02.05 Intereses sobre préstamos de Empresas Públicas no Financieras</t>
  </si>
  <si>
    <t xml:space="preserve">3.02.06 Intereses sobre préstamos de  Instituciones Públicas Financieras   </t>
  </si>
  <si>
    <t>3.02.07 Intereses sobre préstamos del Sector Privado</t>
  </si>
  <si>
    <t>3.02.08 Intereses sobre préstamos del Sector Externo</t>
  </si>
  <si>
    <t>3.03.01 Intereses sobre depósitos bancarios a la vista</t>
  </si>
  <si>
    <t>3.03.99 Intereses sobre otras obligaciones</t>
  </si>
  <si>
    <t>3.04.01 Comisiones y otros gastos sobre títulos valores internos</t>
  </si>
  <si>
    <t>3.04.02 Comisiones  y otros gastos sobre títulos valores del sector externo</t>
  </si>
  <si>
    <t>3.04.03 Comisiones y otros gastos sobre préstamos internos</t>
  </si>
  <si>
    <t>3.04.04 Comisiones y otros gastos sobre préstamos del sector externo</t>
  </si>
  <si>
    <t>3.04.05 Diferencias por tipo de cambio</t>
  </si>
  <si>
    <t>4.01.01 Préstamos al Gobierno Central</t>
  </si>
  <si>
    <t>4.01.02 Préstamos a Órganos Desconcentrados</t>
  </si>
  <si>
    <t>4.01.03 Préstamos a Instituciones Descentralizadas no  Empresariales</t>
  </si>
  <si>
    <t>4.01.04 Préstamos a Gobiernos Locales</t>
  </si>
  <si>
    <t>4.01.05 Préstamos a Empresas Públicas no Financieras</t>
  </si>
  <si>
    <t>4.01.06 Préstamos a Instituciones Públicas Financieras</t>
  </si>
  <si>
    <t>4.01.07 Préstamos al Sector Privado</t>
  </si>
  <si>
    <t>4.01.08 Préstamos al  Sector Externo</t>
  </si>
  <si>
    <t>4.02.01 Adquisición de valores del Gobierno Central</t>
  </si>
  <si>
    <t>4.02.02 Adquisición de valores de Órganos Desconcentrados</t>
  </si>
  <si>
    <t>4.02.03 Adquisición de valores de Instituciones Descentralizadas no Empresariales</t>
  </si>
  <si>
    <t>4.02.04 Adquisición de valores de Gobiernos Locales</t>
  </si>
  <si>
    <t>4.02.05 Adquisición de valores de Empresas Públicas no Financieras</t>
  </si>
  <si>
    <t xml:space="preserve">4.02.06 Adquisición de valores de Instituciones Públicas  Financieras </t>
  </si>
  <si>
    <t>4.02.07 Adquisición de valores del Sector Privado</t>
  </si>
  <si>
    <t>4.02.08 Adquisición de valores del Sector Externo</t>
  </si>
  <si>
    <t>4.99.01 Aportes de Capital a Empresas</t>
  </si>
  <si>
    <t>4.99.99 Otros activos financieros</t>
  </si>
  <si>
    <t>5.01.01 Maquinaria y equipo para la producción</t>
  </si>
  <si>
    <t>5.01.02 Equipo de transporte</t>
  </si>
  <si>
    <t>5.01.03 Equipo de comunicación</t>
  </si>
  <si>
    <t>5.01.04 Equipo y mobiliario de oficina</t>
  </si>
  <si>
    <t>5.01.05 Equipo de  cómputo</t>
  </si>
  <si>
    <t>5.01.06 Equipo sanitario, de laboratorio e investigación</t>
  </si>
  <si>
    <t>5.01.07 Equipo y mobiliario educacional, deportivo y recreativo</t>
  </si>
  <si>
    <t>5.01.99 Maquinaria, equipo y mobiliario  diverso</t>
  </si>
  <si>
    <t>5.02.01 Edificios</t>
  </si>
  <si>
    <t>5.02.02 Vías de comunicación terrestre</t>
  </si>
  <si>
    <t>5.02.03 Vías férreas</t>
  </si>
  <si>
    <t>5.02.04 Obras marítimas y fluviales</t>
  </si>
  <si>
    <t>5.02.05 Aeropuertos</t>
  </si>
  <si>
    <t>5.02.06 Obras urbanísticas</t>
  </si>
  <si>
    <t>5.02.07 Instalaciones</t>
  </si>
  <si>
    <t>5.02.99 Otras construcciones adiciones y mejoras</t>
  </si>
  <si>
    <t>5.03.01 Terrenos</t>
  </si>
  <si>
    <t>5.03.02 Edificios preexistentes</t>
  </si>
  <si>
    <t>5.03.99 Otras obras preexistentes</t>
  </si>
  <si>
    <t>5.99.01 Semovientes</t>
  </si>
  <si>
    <t>5.99.02 Piezas y obras de colección</t>
  </si>
  <si>
    <t>5.99.03 Bienes intangibles</t>
  </si>
  <si>
    <t>5.99.99 Otros bienes duraderos</t>
  </si>
  <si>
    <t>6.01.01 Transferencias corrientes al Gobierno Central</t>
  </si>
  <si>
    <t>6.01.02 Transferencias corrientes a Órganos Desconcentrados</t>
  </si>
  <si>
    <t>6.01.03 Transferencias corrientes a Instituciones Descentralizadas no  Empresariales</t>
  </si>
  <si>
    <t>6.01.04 Transferencias corrientes a Gobiernos Locales.</t>
  </si>
  <si>
    <t>6.01.05 Transferencias corrientes a Empresas Públicas no Financieras</t>
  </si>
  <si>
    <t xml:space="preserve">6.01.06 Transferencias corrientes a Instituciones  Públicas Financieras </t>
  </si>
  <si>
    <t>6.01.07 Dividendos</t>
  </si>
  <si>
    <t>6.01.08 Fondos en fideicomiso para gasto corriente</t>
  </si>
  <si>
    <t>6.01.09 Impuestos por transferir</t>
  </si>
  <si>
    <t>6.02.01 Becas a funcionarios</t>
  </si>
  <si>
    <t>6.02.02 Becas a terceras personas</t>
  </si>
  <si>
    <t xml:space="preserve">6.02.03 Ayudas a funcionarios </t>
  </si>
  <si>
    <t>6.02.99 Otras transferencias a personas</t>
  </si>
  <si>
    <t>6.03.01 Prestaciones legales</t>
  </si>
  <si>
    <t xml:space="preserve">6.03.02 Pensiones y jubilaciones contributivas </t>
  </si>
  <si>
    <t xml:space="preserve">6.03.03 Pensiones no contributivas </t>
  </si>
  <si>
    <t>6.03.04 Decimotercer mes de jubilaciones y pensiones</t>
  </si>
  <si>
    <t xml:space="preserve">6.03.99 Otras prestaciones </t>
  </si>
  <si>
    <t>6.04.01 Transferencias corrientes a asociaciones</t>
  </si>
  <si>
    <t xml:space="preserve">6.04.02 Transferencias corrientes a fundaciones          </t>
  </si>
  <si>
    <t>6.04.03 Transferencias corrientes a cooperativas</t>
  </si>
  <si>
    <t>6.04.04 Transferencias corrientes a otras entidades privadas sin fines de lucro</t>
  </si>
  <si>
    <t>6.05.01 Transferencias corrientes a empresas privadas</t>
  </si>
  <si>
    <t>6.06.01 Indemnizaciones</t>
  </si>
  <si>
    <t>6.06.02 Reintegros o devoluciones</t>
  </si>
  <si>
    <t>6.07.01 Transferencias corrientes a organismos internacionales</t>
  </si>
  <si>
    <t xml:space="preserve">6.07.02 Otras transferencias corrientes al sector externo </t>
  </si>
  <si>
    <t>7.01.01 Transferencias  de capital al Gobierno Central</t>
  </si>
  <si>
    <t>7.01.02 Transferencias de capital  a Órganos Desconcentrados</t>
  </si>
  <si>
    <t>7.01.03 Transferencias de capital a Instituciones Descentralizadas no Empresariales</t>
  </si>
  <si>
    <t>7.01.04 Transferencias de capital a Gobiernos Locales</t>
  </si>
  <si>
    <t>7.01.05 Transferencias de capital a Empresas Públicas no Financieras</t>
  </si>
  <si>
    <t>7.01.06 Transferencias de capital a Instituciones Públicas Financieras</t>
  </si>
  <si>
    <t xml:space="preserve">7.01.07 Fondos en fideicomiso para gasto de capital </t>
  </si>
  <si>
    <t>7.02.01 Transferencias de capital a personas</t>
  </si>
  <si>
    <t>7.03.01 Transferencias de capital a asociaciones</t>
  </si>
  <si>
    <t xml:space="preserve">7.03.02 Transferencias de capital a fundaciones   </t>
  </si>
  <si>
    <t>7.03.03 Transferencias de capital a cooperativas</t>
  </si>
  <si>
    <t>7.03.99 Transferencias de capital a otras entidades privadas sin fines de lucro</t>
  </si>
  <si>
    <t>7.04.01 Transferencias de capital a empresas privadas</t>
  </si>
  <si>
    <t>7.05.01 Transferencias de capital  a Organismos Internacionales</t>
  </si>
  <si>
    <t>7.05.02 Otras transferencias de capital al sector externo</t>
  </si>
  <si>
    <t>8.01.01 Amortización de títulos valores internos de corto plazo</t>
  </si>
  <si>
    <t>8.01.02 Amortización de títulos valores internos de largo plazo</t>
  </si>
  <si>
    <t>8.01.03 Amortización de títulos valores del sector externo de corto plazo</t>
  </si>
  <si>
    <t>8.01.04 Amortización de títulos valores del sector externo de largo plazo</t>
  </si>
  <si>
    <t>8.02.01 Amortización de préstamos del  Gobierno Central</t>
  </si>
  <si>
    <t>8.02.02 Amortización de préstamos de Órganos Desconcentrados</t>
  </si>
  <si>
    <t>8.02.03 Amortización de préstamos de Instituciones Descentralizadas no Empresariales</t>
  </si>
  <si>
    <t>8.02.04 Amortización de préstamos de  Gobiernos Locales</t>
  </si>
  <si>
    <t>8.02.05 Amortización de préstamos de Empresas Públicas no Financieras</t>
  </si>
  <si>
    <t xml:space="preserve">8.02.06 Amortización de préstamos de Instituciones Públicas Financieras </t>
  </si>
  <si>
    <t>8.02.07 Amortización de préstamos del Sector Privado</t>
  </si>
  <si>
    <t>8.02.08 Amortización de préstamos de Sector Externo</t>
  </si>
  <si>
    <t>8.03.01 Amortización de otras obligaciones</t>
  </si>
  <si>
    <t>9.01.01 Gastos confidenciales</t>
  </si>
  <si>
    <t>9.02.01 Sumas libres sin asignación presupuestaria</t>
  </si>
  <si>
    <t>9.02.02 Sumas con destino específico sin asignación presupuestaria</t>
  </si>
  <si>
    <r>
      <t>Cuadro 4</t>
    </r>
    <r>
      <rPr>
        <sz val="10"/>
        <color rgb="FF000000"/>
        <rFont val="Arial"/>
        <family val="2"/>
      </rPr>
      <t xml:space="preserve">. </t>
    </r>
    <r>
      <rPr>
        <b/>
        <sz val="10"/>
        <color rgb="FF000000"/>
        <rFont val="Arial"/>
        <family val="2"/>
      </rPr>
      <t>Ahorros por teletrabajo y digitalización de servicios</t>
    </r>
  </si>
  <si>
    <t xml:space="preserve">En el IV trimestre del 2021 </t>
  </si>
  <si>
    <t>Subpartida Objeto del Gasto</t>
  </si>
  <si>
    <t>Monto del ahorro</t>
  </si>
  <si>
    <t>Indicar: Teletrabajo o Digitalización de servicios</t>
  </si>
  <si>
    <t>Total ahorro norma 10 IV trimestre</t>
  </si>
  <si>
    <r>
      <t>Cuadro 4</t>
    </r>
    <r>
      <rPr>
        <sz val="10"/>
        <color rgb="FF000000"/>
        <rFont val="Arial"/>
        <family val="2"/>
      </rPr>
      <t xml:space="preserve">. </t>
    </r>
    <r>
      <rPr>
        <b/>
        <sz val="10"/>
        <color rgb="FF000000"/>
        <rFont val="Arial"/>
        <family val="2"/>
      </rPr>
      <t>Norma 20: Gasto de capital</t>
    </r>
    <r>
      <rPr>
        <b/>
        <vertAlign val="superscript"/>
        <sz val="10"/>
        <color rgb="FF000000"/>
        <rFont val="Arial"/>
        <family val="2"/>
      </rPr>
      <t>/1</t>
    </r>
    <r>
      <rPr>
        <b/>
        <sz val="10"/>
        <color rgb="FF000000"/>
        <rFont val="Arial"/>
        <family val="2"/>
      </rPr>
      <t xml:space="preserve"> asociado a proyectos de inversión</t>
    </r>
  </si>
  <si>
    <t>al 31 de diciembre 2021</t>
  </si>
  <si>
    <t xml:space="preserve"> (en millones de colones)</t>
  </si>
  <si>
    <t xml:space="preserve">Justificaciones </t>
  </si>
  <si>
    <t>/1 Se exceptúan las transferencias a las municipalidades y los concejos municipales de distrito.</t>
  </si>
  <si>
    <t>Código y nombre del proyecto</t>
  </si>
  <si>
    <t>Breve descripción del proyecto</t>
  </si>
  <si>
    <t>Actualización de licencias para sistemas informáticos para mejorar protocolos de ciberseguridad</t>
  </si>
  <si>
    <t>Cuadro 2.Factores que afectan la ejecución financiera</t>
  </si>
  <si>
    <t>Factores para resultados inferiores a 90,00% de ejecución</t>
  </si>
  <si>
    <t>Nombre de la partida</t>
  </si>
  <si>
    <t>Factores al 31/12/2021</t>
  </si>
  <si>
    <r>
      <t xml:space="preserve">30/06/2021 </t>
    </r>
    <r>
      <rPr>
        <b/>
        <vertAlign val="superscript"/>
        <sz val="10"/>
        <color rgb="FFFFFFFF"/>
        <rFont val="Arial"/>
        <family val="2"/>
      </rPr>
      <t>/1</t>
    </r>
  </si>
  <si>
    <r>
      <t xml:space="preserve">31/12/2021 </t>
    </r>
    <r>
      <rPr>
        <b/>
        <vertAlign val="superscript"/>
        <sz val="10"/>
        <color rgb="FFFFFFFF"/>
        <rFont val="Arial"/>
        <family val="2"/>
      </rPr>
      <t>/2</t>
    </r>
  </si>
  <si>
    <r>
      <t xml:space="preserve">Descripción </t>
    </r>
    <r>
      <rPr>
        <b/>
        <vertAlign val="superscript"/>
        <sz val="10"/>
        <color rgb="FFFFFFFF"/>
        <rFont val="Arial"/>
        <family val="2"/>
      </rPr>
      <t>/3</t>
    </r>
  </si>
  <si>
    <t>X</t>
  </si>
  <si>
    <t>Bienes Duraderos</t>
  </si>
  <si>
    <t> X</t>
  </si>
  <si>
    <t xml:space="preserve">/1 Esta información se obtiene del informe semestral. </t>
  </si>
  <si>
    <t>/2 Esta información se obtiene del archivo Excel remitido por la DGPN, de la hoja “Liquidación”.</t>
  </si>
  <si>
    <t>/3 Indicar directriz, norma o descripción del factor “Otros”. </t>
  </si>
  <si>
    <r>
      <t xml:space="preserve">Cuadro 3. </t>
    </r>
    <r>
      <rPr>
        <b/>
        <sz val="10"/>
        <color theme="1"/>
        <rFont val="Arial"/>
        <family val="2"/>
      </rPr>
      <t>Razones de los resultados obtenidos</t>
    </r>
  </si>
  <si>
    <t>Partidas con avance menor al 45,00% al 30/06/2021 y al 90,00% al 31/12/2021</t>
  </si>
  <si>
    <r>
      <t xml:space="preserve">Factores al 30/06/2021 </t>
    </r>
    <r>
      <rPr>
        <b/>
        <vertAlign val="superscript"/>
        <sz val="10"/>
        <color rgb="FFFFFFFF"/>
        <rFont val="Arial"/>
        <family val="2"/>
      </rPr>
      <t>/1</t>
    </r>
  </si>
  <si>
    <r>
      <t xml:space="preserve">Acciones correctivas </t>
    </r>
    <r>
      <rPr>
        <b/>
        <vertAlign val="superscript"/>
        <sz val="10"/>
        <color rgb="FFFFFFFF"/>
        <rFont val="Arial"/>
        <family val="2"/>
      </rPr>
      <t>/2</t>
    </r>
  </si>
  <si>
    <r>
      <t xml:space="preserve">Razones </t>
    </r>
    <r>
      <rPr>
        <b/>
        <vertAlign val="superscript"/>
        <sz val="10"/>
        <color rgb="FFFFFFFF"/>
        <rFont val="Arial"/>
        <family val="2"/>
      </rPr>
      <t>/3</t>
    </r>
  </si>
  <si>
    <t>Servicios.</t>
  </si>
  <si>
    <t>Bienes Duraderos.</t>
  </si>
  <si>
    <t>/1 Indicar la descripción del factor (enunciado del factor, no número) señalado en el informe de seguimiento semestral.</t>
  </si>
  <si>
    <t>/2 Se refieren a las acciones propuestas en el informe de seguimiento semestral.</t>
  </si>
  <si>
    <t>/3 Se refieren a las razones por las cuales las acciones correctivas propuestas no fueron efectivas para alcanzar un nivel superior al 90,00% de ejecución.</t>
  </si>
  <si>
    <r>
      <t>Cuadro 4</t>
    </r>
    <r>
      <rPr>
        <sz val="10"/>
        <color rgb="FF000000"/>
        <rFont val="Arial"/>
        <family val="2"/>
      </rPr>
      <t xml:space="preserve">. </t>
    </r>
    <r>
      <rPr>
        <b/>
        <sz val="10"/>
        <color theme="1"/>
        <rFont val="Arial"/>
        <family val="2"/>
      </rPr>
      <t>Acciones correctivas y fechas de implementación</t>
    </r>
  </si>
  <si>
    <t>Partidas con ejecución menor al 90,00%</t>
  </si>
  <si>
    <t xml:space="preserve"> al 31 de diciembre 2021</t>
  </si>
  <si>
    <r>
      <t xml:space="preserve">Nivel de ejecución </t>
    </r>
    <r>
      <rPr>
        <b/>
        <vertAlign val="superscript"/>
        <sz val="10"/>
        <color rgb="FFFFFFFF"/>
        <rFont val="Arial"/>
        <family val="2"/>
      </rPr>
      <t>/1</t>
    </r>
  </si>
  <si>
    <t>Persona responsable de brindar la información</t>
  </si>
  <si>
    <r>
      <t xml:space="preserve">Fecha de implementación </t>
    </r>
    <r>
      <rPr>
        <b/>
        <vertAlign val="superscript"/>
        <sz val="10"/>
        <color rgb="FFFFFFFF"/>
        <rFont val="Arial"/>
        <family val="2"/>
      </rPr>
      <t>/3</t>
    </r>
  </si>
  <si>
    <t>/1 Esta información se obtiene del archivo Excel remitido por la DGPN, de la hoja “Liquidación”.</t>
  </si>
  <si>
    <t>/2 Se refiere a acciones que implementará el centro gestor en 2022 para subsanar los problemas de ejecución que se presentaron al 31/12/2021.</t>
  </si>
  <si>
    <t>/3 Se refiere a la fecha en que las acciones correctivas empezarán a ser implementadas por el centro gestor.</t>
  </si>
  <si>
    <t>Nombre del producto</t>
  </si>
  <si>
    <t>Nombre de la Unidad de Medida</t>
  </si>
  <si>
    <t>Programado</t>
  </si>
  <si>
    <t>Alcanzado</t>
  </si>
  <si>
    <r>
      <t xml:space="preserve">Nivel alcanzado al 30/06/2021 </t>
    </r>
    <r>
      <rPr>
        <vertAlign val="superscript"/>
        <sz val="10"/>
        <color rgb="FFFFFFFF"/>
        <rFont val="Arial"/>
        <family val="2"/>
      </rPr>
      <t>/1</t>
    </r>
  </si>
  <si>
    <t xml:space="preserve">Nivel alcanzado al 31/12/2021 </t>
  </si>
  <si>
    <t>/1 Esta información se obtiene del informe semestral.</t>
  </si>
  <si>
    <t>/2 Acorde a lo establecido en la ley de presupuesto 2021 y sus reformas</t>
  </si>
  <si>
    <r>
      <t>Cuadro 6</t>
    </r>
    <r>
      <rPr>
        <sz val="10"/>
        <color rgb="FF000000"/>
        <rFont val="Arial"/>
        <family val="2"/>
      </rPr>
      <t xml:space="preserve">. </t>
    </r>
    <r>
      <rPr>
        <b/>
        <sz val="10"/>
        <color rgb="FF000000"/>
        <rFont val="Arial"/>
        <family val="2"/>
      </rPr>
      <t>Unidades de medida. Acciones correctivas de mitad de año no efectivas</t>
    </r>
  </si>
  <si>
    <t>Cumplimiento menor al 25,00% al 30/06/2021 y al 90,00% al 31/12/2021</t>
  </si>
  <si>
    <t>Unidad de Medida</t>
  </si>
  <si>
    <t>/1 Indicar la descripción del factor  señalado en el informe de seguimiento semestral.</t>
  </si>
  <si>
    <t xml:space="preserve">Cumplimiento menor al 90,00% </t>
  </si>
  <si>
    <t>Unidad de medida</t>
  </si>
  <si>
    <t>Nivel de cumplimiento</t>
  </si>
  <si>
    <t>Factores que inciden en el cumplimiento</t>
  </si>
  <si>
    <t>/1 Se refiere a acciones que implementará el centro gestor en 2022 para subsanar los problemas de ejecución que se presentaron al 31/12/2021.</t>
  </si>
  <si>
    <t>/2 Se refiere a la fecha en que las acciones correctivas empezarán a ser implementadas por el centro gestor.</t>
  </si>
  <si>
    <r>
      <t>Cuadro 8.</t>
    </r>
    <r>
      <rPr>
        <sz val="10"/>
        <color theme="1"/>
        <rFont val="Arial"/>
        <family val="2"/>
      </rPr>
      <t xml:space="preserve"> </t>
    </r>
    <r>
      <rPr>
        <b/>
        <sz val="10"/>
        <color theme="1"/>
        <rFont val="Arial"/>
        <family val="2"/>
      </rPr>
      <t>Cumplimiento de indicadores</t>
    </r>
  </si>
  <si>
    <t>Nombre del indicador</t>
  </si>
  <si>
    <r>
      <t xml:space="preserve">Fuente de datos de los indicadores </t>
    </r>
    <r>
      <rPr>
        <b/>
        <vertAlign val="superscript"/>
        <sz val="10"/>
        <color rgb="FFFFFFFF"/>
        <rFont val="Arial"/>
        <family val="2"/>
      </rPr>
      <t>/2</t>
    </r>
  </si>
  <si>
    <t>/2 Acorde a lo establecido en la ley de presupuesto 2021 y sus reformas.</t>
  </si>
  <si>
    <r>
      <t>Cuadro 9</t>
    </r>
    <r>
      <rPr>
        <sz val="10"/>
        <color rgb="FF000000"/>
        <rFont val="Arial"/>
        <family val="2"/>
      </rPr>
      <t xml:space="preserve">. </t>
    </r>
    <r>
      <rPr>
        <b/>
        <sz val="10"/>
        <color rgb="FF000000"/>
        <rFont val="Arial"/>
        <family val="2"/>
      </rPr>
      <t>Indicadores</t>
    </r>
    <r>
      <rPr>
        <sz val="10"/>
        <color rgb="FF000000"/>
        <rFont val="Arial"/>
        <family val="2"/>
      </rPr>
      <t xml:space="preserve">. </t>
    </r>
    <r>
      <rPr>
        <b/>
        <sz val="10"/>
        <color rgb="FF000000"/>
        <rFont val="Arial"/>
        <family val="2"/>
      </rPr>
      <t>Acciones correctivas de mitad de año no efectivas</t>
    </r>
  </si>
  <si>
    <t>Nombre del Indicador</t>
  </si>
  <si>
    <r>
      <t xml:space="preserve">Cuadro 10. Indicadores. </t>
    </r>
    <r>
      <rPr>
        <b/>
        <sz val="10"/>
        <color theme="1"/>
        <rFont val="Arial"/>
        <family val="2"/>
      </rPr>
      <t>Acciones correctivas y fechas de implementación</t>
    </r>
  </si>
  <si>
    <r>
      <t xml:space="preserve">Acciones correctivas </t>
    </r>
    <r>
      <rPr>
        <b/>
        <vertAlign val="superscript"/>
        <sz val="10"/>
        <color rgb="FFFFFFFF"/>
        <rFont val="Arial"/>
        <family val="2"/>
      </rPr>
      <t>/1</t>
    </r>
  </si>
  <si>
    <t xml:space="preserve">Persona  responsable de brindar la información </t>
  </si>
  <si>
    <r>
      <t xml:space="preserve">Fecha de implementación </t>
    </r>
    <r>
      <rPr>
        <b/>
        <vertAlign val="superscript"/>
        <sz val="10"/>
        <color rgb="FFFFFFFF"/>
        <rFont val="Arial"/>
        <family val="2"/>
      </rPr>
      <t>/2</t>
    </r>
  </si>
  <si>
    <t>78700 Actividades Comunes Adm. Penitenciaria y Prev. de Violencia</t>
  </si>
  <si>
    <t>78800 Act Comunes Def. del Estado, Asist Jurídica, Comb Corrupción</t>
  </si>
  <si>
    <t>78900 Adm. de Personas Adscritas al Sistema Penitenciario Nacional</t>
  </si>
  <si>
    <t>78901 Atención de Hombres Adultos en Centros Institucionales</t>
  </si>
  <si>
    <t>78902 Atención de Mujeres Sujetas a Medidas Privativas de Libertad</t>
  </si>
  <si>
    <t>78903 Atención de Población Penal Juvenil</t>
  </si>
  <si>
    <t>78904 Atención de Personas en Centros Semi Institucionales</t>
  </si>
  <si>
    <t>78905 Atención de Población en Comunidad</t>
  </si>
  <si>
    <t>78906 Atención de Población Sujeta a Dispositivos Electrónicos</t>
  </si>
  <si>
    <t>79000 Prevención de la Violencia y Promoción de la Paz Social</t>
  </si>
  <si>
    <t>79100 Defensa del Estado y Asistencia Jurídica al Sector Público</t>
  </si>
  <si>
    <t>79300 Prevención, Detección y Combate de la Corrupción</t>
  </si>
  <si>
    <t>79400 Registro Nacional</t>
  </si>
  <si>
    <t>79800 Dirección Nacional de Notariado Público</t>
  </si>
  <si>
    <t>79900 Tribunal Registral Administrativo</t>
  </si>
  <si>
    <t>21478600</t>
  </si>
  <si>
    <t>E-00101</t>
  </si>
  <si>
    <t>001</t>
  </si>
  <si>
    <t>1111</t>
  </si>
  <si>
    <t>1320</t>
  </si>
  <si>
    <t>SUELDOS P/ C. FIJOS</t>
  </si>
  <si>
    <t>SUELDOS PARA CARGOS FIJOS</t>
  </si>
  <si>
    <t>E-00301</t>
  </si>
  <si>
    <t>RETRIB AÑOS SERVIDOS</t>
  </si>
  <si>
    <t>RETRIBUCION POR AÑOS SERVIDOS</t>
  </si>
  <si>
    <t>E-00302</t>
  </si>
  <si>
    <t>REST. EJERC LIB PROF</t>
  </si>
  <si>
    <t>RESTRICCION AL EJERCICIO LIBERAL DE LA PROFESION</t>
  </si>
  <si>
    <t>E-00303</t>
  </si>
  <si>
    <t>280</t>
  </si>
  <si>
    <t>DECIMOTERCER MES</t>
  </si>
  <si>
    <t>E-00304</t>
  </si>
  <si>
    <t>SALARIO ESCOLAR</t>
  </si>
  <si>
    <t>E-00399</t>
  </si>
  <si>
    <t>OTROS INCENT SALAR.</t>
  </si>
  <si>
    <t>OTROS INCENTIVOS SALARIALES</t>
  </si>
  <si>
    <t>E0040120078600</t>
  </si>
  <si>
    <t>1112</t>
  </si>
  <si>
    <t>CCSS CONT.PAT S.SALU</t>
  </si>
  <si>
    <t>CCSS CONTRIBUCION PATRONAL SEGURO SALUD</t>
  </si>
  <si>
    <t>E0040520078600</t>
  </si>
  <si>
    <t>BPDC</t>
  </si>
  <si>
    <t>BANCO POPULAR Y DE DESARROLLO COMUNAL. (BPDC)</t>
  </si>
  <si>
    <t>E0050120078600</t>
  </si>
  <si>
    <t>CCSS CONT.PAT S.PENS</t>
  </si>
  <si>
    <t>CCSS CONTRIBUCION PATRONAL SEGURO PENSIONES</t>
  </si>
  <si>
    <t>E0050220078600</t>
  </si>
  <si>
    <t>CCSS APO.PAT.REG.PEN</t>
  </si>
  <si>
    <t>CCSS APORTE PATRONAL REGIMEN PENSIONES</t>
  </si>
  <si>
    <t>E0050320078600</t>
  </si>
  <si>
    <t>CCSS APO.PAT.FON.CAP</t>
  </si>
  <si>
    <t>CCSS APORTE PATRONAL FONDO CAPITALIZACION LABORAL</t>
  </si>
  <si>
    <t>E-10103</t>
  </si>
  <si>
    <t>1120</t>
  </si>
  <si>
    <t>ALQ. EQ. DE COMPUTO</t>
  </si>
  <si>
    <t>ALQUILER DE EQUIPO DE COMPUTO</t>
  </si>
  <si>
    <t>E-10301</t>
  </si>
  <si>
    <t>INFORMACIÓN</t>
  </si>
  <si>
    <t>INFORMACION</t>
  </si>
  <si>
    <t>E-10303</t>
  </si>
  <si>
    <t>IMP., ENCUAD Y OTROS</t>
  </si>
  <si>
    <t>IMPRESION, ENCUADERNACION Y OTROS</t>
  </si>
  <si>
    <t>E-10307</t>
  </si>
  <si>
    <t>SERV TRANSF.ELEC.INF</t>
  </si>
  <si>
    <t>SERVICIOS DE TECNOLOGIAS DE INFORMACIÓN</t>
  </si>
  <si>
    <t>E-10502</t>
  </si>
  <si>
    <t>VIÁTICOS DENTRO PAÍS</t>
  </si>
  <si>
    <t>VIATICOS DENTRO DEL PAIS</t>
  </si>
  <si>
    <t>E-10601</t>
  </si>
  <si>
    <t>SEGUROS</t>
  </si>
  <si>
    <t>E-10808</t>
  </si>
  <si>
    <t>MANT.YREP.EQ.C.S.INF</t>
  </si>
  <si>
    <t>MANT. Y REP. DE EQUIPO DE COMPUTO Y  SIST. DE</t>
  </si>
  <si>
    <t>E-19902</t>
  </si>
  <si>
    <t>INT. MORAT. Y MULTAS</t>
  </si>
  <si>
    <t>INTERESES MORATORIOS Y MULTAS</t>
  </si>
  <si>
    <t>E-20104</t>
  </si>
  <si>
    <t>TINTAS, PINT.Y DILUY</t>
  </si>
  <si>
    <t>TINTAS, PINTURAS Y DILUYENTES</t>
  </si>
  <si>
    <t>E-20401</t>
  </si>
  <si>
    <t>HERRAM.E INSTRUMENTO</t>
  </si>
  <si>
    <t>HERRAMIENTAS E INSTRUMENTOS</t>
  </si>
  <si>
    <t>E-29901</t>
  </si>
  <si>
    <t>ÚT.Y MAT.OF.Y COMP.</t>
  </si>
  <si>
    <t>UTILES Y MATERIALES DE OFICINA Y COMPUTO</t>
  </si>
  <si>
    <t>E-29903</t>
  </si>
  <si>
    <t>PROD.PAPEL,CART.EIMP</t>
  </si>
  <si>
    <t>PRODUCTOS DE PAPEL, CARTON E IMPRESOS</t>
  </si>
  <si>
    <t>E-29905</t>
  </si>
  <si>
    <t>ÚTILES Y MATER.LIMP</t>
  </si>
  <si>
    <t>UTILES Y MATERIALES DE LIMPIEZA</t>
  </si>
  <si>
    <t>E-29907</t>
  </si>
  <si>
    <t>ÚTILES YMAT.COC.YCOM</t>
  </si>
  <si>
    <t>UTILES Y MATERIALES DE COCINA Y COMEDOR</t>
  </si>
  <si>
    <t>E-29999</t>
  </si>
  <si>
    <t>OTR.UT,MAT Y SUM.DIV</t>
  </si>
  <si>
    <t>OTROS UTILES, MATERIALES Y SUMINISTROS DIVERSOS</t>
  </si>
  <si>
    <t>E-50101</t>
  </si>
  <si>
    <t>2210</t>
  </si>
  <si>
    <t>MAQ.Y EQ. PRODUCCIÓN</t>
  </si>
  <si>
    <t>MAQUINARIA Y EQUIPO PARA LA PRODUCCION</t>
  </si>
  <si>
    <t>E-50103</t>
  </si>
  <si>
    <t>EQ. DE COMUNICACIÓN</t>
  </si>
  <si>
    <t>EQUIPO DE COMUNICACION</t>
  </si>
  <si>
    <t>E-50104</t>
  </si>
  <si>
    <t>EQUIPO Y MOB. OFIC.</t>
  </si>
  <si>
    <t>EQUIPO Y MOBILIARIO DE OFICINA</t>
  </si>
  <si>
    <t>E-59903</t>
  </si>
  <si>
    <t>2240</t>
  </si>
  <si>
    <t>BIENES INTANGIBLES</t>
  </si>
  <si>
    <t>E6010320078600</t>
  </si>
  <si>
    <t>1310</t>
  </si>
  <si>
    <t>CCSS CONT.EST S.PENS</t>
  </si>
  <si>
    <t>CCSS CONTRIBUCION ESTATAL SEGURO PENSIONES</t>
  </si>
  <si>
    <t>E6010320278600</t>
  </si>
  <si>
    <t>CCSS CONT.EST S.SALU</t>
  </si>
  <si>
    <t>CCSS CONTRIBUCION ESTATAL SEGURO SALUD</t>
  </si>
  <si>
    <t>E-60301</t>
  </si>
  <si>
    <t>PRESTACIONES LEGALES</t>
  </si>
  <si>
    <t>E-60399</t>
  </si>
  <si>
    <t>OTRAS PRESTACIONES</t>
  </si>
  <si>
    <t>E-60601</t>
  </si>
  <si>
    <t>INDEMNIZACIONES</t>
  </si>
  <si>
    <t>21478700</t>
  </si>
  <si>
    <t>1360</t>
  </si>
  <si>
    <t>E0040120078700</t>
  </si>
  <si>
    <t>E0040520078700</t>
  </si>
  <si>
    <t>E0050120078700</t>
  </si>
  <si>
    <t>E0050220078700</t>
  </si>
  <si>
    <t>E0050320078700</t>
  </si>
  <si>
    <t>E-10201</t>
  </si>
  <si>
    <t>SERV.AGUA Y ALCANT.</t>
  </si>
  <si>
    <t>SERVICIO DE AGUA Y ALCANTARILLADO</t>
  </si>
  <si>
    <t>E-10202</t>
  </si>
  <si>
    <t>SERV ENERGÍA ELÉCT</t>
  </si>
  <si>
    <t>SERVICIO DE ENERGIA ELECTRICA</t>
  </si>
  <si>
    <t>E-10204</t>
  </si>
  <si>
    <t>SERV.TELECOMUNIC.</t>
  </si>
  <si>
    <t>SERVICIO DE TELECOMUNICACIONES</t>
  </si>
  <si>
    <t>E-10299</t>
  </si>
  <si>
    <t>OTROS SERV.BÁSICOS</t>
  </si>
  <si>
    <t>OTROS SERVICIOS BASICOS</t>
  </si>
  <si>
    <t>E-10406</t>
  </si>
  <si>
    <t>SERVICIOS GENERALES</t>
  </si>
  <si>
    <t>E-10499</t>
  </si>
  <si>
    <t>OTROS SERV.GEST.APOY</t>
  </si>
  <si>
    <t>OTROS SERVICIOS DE GESTION Y APOYO</t>
  </si>
  <si>
    <t>E-10501</t>
  </si>
  <si>
    <t>TRANSP.DENT.DEL PAÍS</t>
  </si>
  <si>
    <t>TRANSPORTE DENTRO DEL PAIS</t>
  </si>
  <si>
    <t>E-10805</t>
  </si>
  <si>
    <t>MANT.Y REP.EQ.TRANSP</t>
  </si>
  <si>
    <t>MANT. Y REPARACION DE EQUIPO DE TRANSPORTE</t>
  </si>
  <si>
    <t>E-10807</t>
  </si>
  <si>
    <t>MANT.Y REP.EQ.MOB.OF</t>
  </si>
  <si>
    <t>MANT. Y REPARACION DE EQUIPO Y MOBILIARIO DE</t>
  </si>
  <si>
    <t>E-10899</t>
  </si>
  <si>
    <t>MANT.Y REP.OTROS EQ.</t>
  </si>
  <si>
    <t>MANTENIMIENTO Y REPARACION DE OTROS EQUIPOS</t>
  </si>
  <si>
    <t>E-10999</t>
  </si>
  <si>
    <t>OTROS IMPUESTOS</t>
  </si>
  <si>
    <t>E-19905</t>
  </si>
  <si>
    <t>DEDUCIBLES</t>
  </si>
  <si>
    <t>E-20101</t>
  </si>
  <si>
    <t>COMB Y LUBRICANTES</t>
  </si>
  <si>
    <t>COMBUSTIBLES Y LUBRICANTES</t>
  </si>
  <si>
    <t>E-20102</t>
  </si>
  <si>
    <t>PROD FARMAC Y MEDIC.</t>
  </si>
  <si>
    <t>PRODUCTOS FARMACEUTICOS Y MEDICINALES</t>
  </si>
  <si>
    <t>E-20203</t>
  </si>
  <si>
    <t>ALIMENTOS Y BEBIDAS</t>
  </si>
  <si>
    <t>E-20301</t>
  </si>
  <si>
    <t>MATERIALES YPROD MET</t>
  </si>
  <si>
    <t>MATERIALES Y PRODUCTOS METALICOS</t>
  </si>
  <si>
    <t>E-20399</t>
  </si>
  <si>
    <t>OTR.MAT.YP.USO CONST</t>
  </si>
  <si>
    <t>OTROS MAT. Y PROD.DE USO EN LA CONSTRU. Y</t>
  </si>
  <si>
    <t>E6010221078700</t>
  </si>
  <si>
    <t>CNE</t>
  </si>
  <si>
    <t>COMISION NACIONAL DE PREVENCION DE RIESGOS Y</t>
  </si>
  <si>
    <t>E6010320078700</t>
  </si>
  <si>
    <t>E6010320278700</t>
  </si>
  <si>
    <t>E6070120578700</t>
  </si>
  <si>
    <t>1330</t>
  </si>
  <si>
    <t>1340</t>
  </si>
  <si>
    <t>INST.LATINOAME.PREVE</t>
  </si>
  <si>
    <t>INSTITUTO LATINOAMERICANO PARA LA PREVENCION DEL</t>
  </si>
  <si>
    <t>E6070120878700</t>
  </si>
  <si>
    <t>ORG.COOPER.DES.ECON.</t>
  </si>
  <si>
    <t>ORGANIZACION PARA LA COOPERACION Y EL DESARROLLO</t>
  </si>
  <si>
    <t>E6070123078700</t>
  </si>
  <si>
    <t>ORG.MUNDIAL PROPIEDA</t>
  </si>
  <si>
    <t>ORGANIZACION MUNDIAL DE LA PROPIEDAD INTELECTUAL</t>
  </si>
  <si>
    <t>21478800</t>
  </si>
  <si>
    <t>E0040120078800</t>
  </si>
  <si>
    <t>E0040520078800</t>
  </si>
  <si>
    <t>E0050120078800</t>
  </si>
  <si>
    <t>E0050220078800</t>
  </si>
  <si>
    <t>E0050320078800</t>
  </si>
  <si>
    <t>E-10101</t>
  </si>
  <si>
    <t>ALQ EDIF, LOC.Y TERR</t>
  </si>
  <si>
    <t>ALQUILER DE EDIFICIOS, LOCALES Y TERRENOS</t>
  </si>
  <si>
    <t>E-10102</t>
  </si>
  <si>
    <t>ALQ DE MAQ, EQ Y MOB</t>
  </si>
  <si>
    <t>ALQUILER DE MAQUINARIA, EQUIPO Y MOBILIARIO</t>
  </si>
  <si>
    <t>E-10104</t>
  </si>
  <si>
    <t>ALQ Y DERECH P.TELEC</t>
  </si>
  <si>
    <t>ALQUILER Y DERECHOS PARA TELECOMUNICACIONES</t>
  </si>
  <si>
    <t>E-10199</t>
  </si>
  <si>
    <t>OTROS ALQUILERES</t>
  </si>
  <si>
    <t>E-10203</t>
  </si>
  <si>
    <t>SERVICIO DE CORREO</t>
  </si>
  <si>
    <t>E-10306</t>
  </si>
  <si>
    <t>COM G.P.S.FIN Y COM.</t>
  </si>
  <si>
    <t>COMIS. Y GASTOS POR SERV. FINANCIEROS Y</t>
  </si>
  <si>
    <t>E-10801</t>
  </si>
  <si>
    <t>MANT.EDIF.,LOC.YTERR</t>
  </si>
  <si>
    <t>MANTENIMIENTO DE EDIFICIOS, LOCALES Y TERRENOS</t>
  </si>
  <si>
    <t>E-10804</t>
  </si>
  <si>
    <t>MANT.Y REP.M.EQ.PROD</t>
  </si>
  <si>
    <t>MANT. Y REPARACION DE MAQUINARIA Y EQUIPO DE</t>
  </si>
  <si>
    <t>E-10806</t>
  </si>
  <si>
    <t>MANT.Y REP.EQ.COMUNI</t>
  </si>
  <si>
    <t>MANT. Y REPARACION DE EQUIPO DE COMUNICAC.</t>
  </si>
  <si>
    <t>E-20302</t>
  </si>
  <si>
    <t>MAT Y PROD.MIN.Y ASF</t>
  </si>
  <si>
    <t>MATERIALES Y PRODUCTOS MINERALES Y ASFALTICOS</t>
  </si>
  <si>
    <t>E-20303</t>
  </si>
  <si>
    <t>MADERA Y SUS DERIV</t>
  </si>
  <si>
    <t>MADERA Y SUS DERIVADOS</t>
  </si>
  <si>
    <t>E-20304</t>
  </si>
  <si>
    <t>MAT.YPROD.ELÉC,TEL.C</t>
  </si>
  <si>
    <t>MAT. Y PROD. ELECTRICOS, TELEFONICOS Y DE COMPUTO</t>
  </si>
  <si>
    <t>E-20306</t>
  </si>
  <si>
    <t>MAT. Y PROD PLÁSTICO</t>
  </si>
  <si>
    <t>MATERIALES Y PRODUCTOS DE PLASTICO</t>
  </si>
  <si>
    <t>E-20402</t>
  </si>
  <si>
    <t>REP.Y ACCESORIOS</t>
  </si>
  <si>
    <t>REPUESTOS Y ACCESORIOS</t>
  </si>
  <si>
    <t>E-29906</t>
  </si>
  <si>
    <t>ÚTILES YMAT.RESG.SEG</t>
  </si>
  <si>
    <t>UTILES Y MATERIALES DE RESGUARDO Y SEGURIDAD</t>
  </si>
  <si>
    <t>E-50105</t>
  </si>
  <si>
    <t>EQUIPO DE CÓMPUTO</t>
  </si>
  <si>
    <t>EQUIPO Y PROGRAMAS DE COMPUTO</t>
  </si>
  <si>
    <t>E-50199</t>
  </si>
  <si>
    <t>MAQ,EQ Y MOV.DIVERSO</t>
  </si>
  <si>
    <t>MAQUINARIA, EQUIPO Y MOBILIARIO DIVERSO</t>
  </si>
  <si>
    <t>E6010320078800</t>
  </si>
  <si>
    <t>E6010320278800</t>
  </si>
  <si>
    <t>21478900</t>
  </si>
  <si>
    <t>E-00201</t>
  </si>
  <si>
    <t>TIEMPO EXTRAORD.</t>
  </si>
  <si>
    <t>TIEMPO EXTRAORDINARIO</t>
  </si>
  <si>
    <t>E-00202</t>
  </si>
  <si>
    <t>RECARGO DE FUNCIONES</t>
  </si>
  <si>
    <t>E-00203</t>
  </si>
  <si>
    <t>DISPONIBILIDAD LAB.</t>
  </si>
  <si>
    <t>DISPONIBILIDAD LABORAL</t>
  </si>
  <si>
    <t>E-00205</t>
  </si>
  <si>
    <t>DIETAS</t>
  </si>
  <si>
    <t>E0040120078900</t>
  </si>
  <si>
    <t>E0040520078900</t>
  </si>
  <si>
    <t>E0050120078900</t>
  </si>
  <si>
    <t>E0050220078900</t>
  </si>
  <si>
    <t>E0050320078900</t>
  </si>
  <si>
    <t>E-10401</t>
  </si>
  <si>
    <t>SERV.MEDICOS YDE LAB</t>
  </si>
  <si>
    <t>SERVICIOS EN CIENCIAS DE LA SALUD</t>
  </si>
  <si>
    <t>E-10403</t>
  </si>
  <si>
    <t>SERV. DE INGENIERÍA</t>
  </si>
  <si>
    <t>SERVICIOS DE INGENIERIA Y ARQUITECTURA</t>
  </si>
  <si>
    <t>E-10701</t>
  </si>
  <si>
    <t>ACTIV. CAPACITACIÓN</t>
  </si>
  <si>
    <t>ACTIVIDADES DE CAPACITACION</t>
  </si>
  <si>
    <t>E-19901</t>
  </si>
  <si>
    <t>SERV. DE REGULACIÓN</t>
  </si>
  <si>
    <t>SERVICIOS DE REGULACION</t>
  </si>
  <si>
    <t>E-20103</t>
  </si>
  <si>
    <t>PRODUCTOS VETERIN.</t>
  </si>
  <si>
    <t>PRODUCTOS VETERINARIOS</t>
  </si>
  <si>
    <t>E-20199</t>
  </si>
  <si>
    <t>OTR.PROD.QUÍM YCONEX</t>
  </si>
  <si>
    <t>OTROS PRODUCTOS QUIMICOS Y CONEXOS</t>
  </si>
  <si>
    <t>E-20204</t>
  </si>
  <si>
    <t>ALIM. PARA ANIMALES</t>
  </si>
  <si>
    <t>ALIMENTOS PARA ANIMALES</t>
  </si>
  <si>
    <t>E-20305</t>
  </si>
  <si>
    <t>MATER. Y PROD VIDRIO</t>
  </si>
  <si>
    <t>MATERIALES Y PRODUCTOS DE VIDRIO</t>
  </si>
  <si>
    <t>E-29902</t>
  </si>
  <si>
    <t>UT.Y MAT.MÉD,H.Y INV</t>
  </si>
  <si>
    <t>UTILES Y MATERIALES MEDICO, HOSPITALARIO Y DE</t>
  </si>
  <si>
    <t>E-29904</t>
  </si>
  <si>
    <t>TEXTILES Y VESTUARIO</t>
  </si>
  <si>
    <t>E-50102</t>
  </si>
  <si>
    <t>EQUIPO DE TRANSPORTE</t>
  </si>
  <si>
    <t>953</t>
  </si>
  <si>
    <t>E-50107</t>
  </si>
  <si>
    <t>EQ.YMOB.EDUC,DEP.Y R</t>
  </si>
  <si>
    <t>EQUIPO Y MOBILIARIO EDUCACIONAL, DEP. Y</t>
  </si>
  <si>
    <t>E-50201</t>
  </si>
  <si>
    <t>2110</t>
  </si>
  <si>
    <t>EDIFICIOS</t>
  </si>
  <si>
    <t>E-50207</t>
  </si>
  <si>
    <t>2140</t>
  </si>
  <si>
    <t>INSTALACIONES</t>
  </si>
  <si>
    <t>E-50299</t>
  </si>
  <si>
    <t>2150</t>
  </si>
  <si>
    <t>OTR.CONST.ADIC.Y MEJ</t>
  </si>
  <si>
    <t>OTRAS CONSTRUCCIONES, ADICIONES Y MEJORAS</t>
  </si>
  <si>
    <t>E6010320078900</t>
  </si>
  <si>
    <t>E6010320278900</t>
  </si>
  <si>
    <t>E6010320478900</t>
  </si>
  <si>
    <t>CCSS CENTR PENALES</t>
  </si>
  <si>
    <t>CCSS CENTROS PENALES SEGURO DE SALUD</t>
  </si>
  <si>
    <t>E6010320678900</t>
  </si>
  <si>
    <t>3480</t>
  </si>
  <si>
    <t>JUNTAS EDUC.</t>
  </si>
  <si>
    <t>JUNTAS DE EDUCACION.</t>
  </si>
  <si>
    <t>E-60299</t>
  </si>
  <si>
    <t>OTRAS TRANSF. A PERS</t>
  </si>
  <si>
    <t>OTRAS TRANSFERENCIAS A PERSONAS</t>
  </si>
  <si>
    <t>E-60602</t>
  </si>
  <si>
    <t>REINTEGROS O DEVOL.</t>
  </si>
  <si>
    <t>REINTEGROS O DEVOLUCIONES</t>
  </si>
  <si>
    <t>E7010221078900</t>
  </si>
  <si>
    <t>507</t>
  </si>
  <si>
    <t>2310</t>
  </si>
  <si>
    <t>UNIDAD EJECUTORA PRO</t>
  </si>
  <si>
    <t>UNIDAD EJECUTORA DEL PROYECTO PROGRAMA PARA LA</t>
  </si>
  <si>
    <t>21478901</t>
  </si>
  <si>
    <t>E0040120078901</t>
  </si>
  <si>
    <t>E0040520078901</t>
  </si>
  <si>
    <t>E0050120078901</t>
  </si>
  <si>
    <t>E0050220078901</t>
  </si>
  <si>
    <t>E0050320078901</t>
  </si>
  <si>
    <t>E-10304</t>
  </si>
  <si>
    <t>TRANSPORTE DE BIENES</t>
  </si>
  <si>
    <t>E-20202</t>
  </si>
  <si>
    <t>PROD AGROFORESTALES</t>
  </si>
  <si>
    <t>PRODUCTOS AGROFORESTALES</t>
  </si>
  <si>
    <t>E-20599</t>
  </si>
  <si>
    <t>OTR B.PROD.Y COMERC</t>
  </si>
  <si>
    <t>OTROS BIENES PARA LA PRODUCCION Y</t>
  </si>
  <si>
    <t>E-50106</t>
  </si>
  <si>
    <t>EQ.SANIT, LAB. E INV</t>
  </si>
  <si>
    <t>EQUIPO SANITARIO, DE LABORATORIO E INVESTIGACION</t>
  </si>
  <si>
    <t>E-59901</t>
  </si>
  <si>
    <t>SEMOVIENTES</t>
  </si>
  <si>
    <t>E6010320078901</t>
  </si>
  <si>
    <t>E6010320278901</t>
  </si>
  <si>
    <t>21478902</t>
  </si>
  <si>
    <t>E0040120078902</t>
  </si>
  <si>
    <t>E0040520078902</t>
  </si>
  <si>
    <t>E0050120078902</t>
  </si>
  <si>
    <t>E0050220078902</t>
  </si>
  <si>
    <t>E0050320078902</t>
  </si>
  <si>
    <t>E6010320078902</t>
  </si>
  <si>
    <t>E6010320278902</t>
  </si>
  <si>
    <t>21478903</t>
  </si>
  <si>
    <t>E0040120078903</t>
  </si>
  <si>
    <t>E0040520078903</t>
  </si>
  <si>
    <t>E0050120078903</t>
  </si>
  <si>
    <t>E0050220078903</t>
  </si>
  <si>
    <t>E0050320078903</t>
  </si>
  <si>
    <t>E6010320078903</t>
  </si>
  <si>
    <t>E6010320278903</t>
  </si>
  <si>
    <t>21478904</t>
  </si>
  <si>
    <t>E0040120078904</t>
  </si>
  <si>
    <t>E0040520078904</t>
  </si>
  <si>
    <t>E0050120078904</t>
  </si>
  <si>
    <t>E0050220078904</t>
  </si>
  <si>
    <t>E0050320078904</t>
  </si>
  <si>
    <t>E6010320078904</t>
  </si>
  <si>
    <t>E6010320278904</t>
  </si>
  <si>
    <t>21478905</t>
  </si>
  <si>
    <t>E0040120078905</t>
  </si>
  <si>
    <t>E0040520078905</t>
  </si>
  <si>
    <t>E0050120078905</t>
  </si>
  <si>
    <t>E0050220078905</t>
  </si>
  <si>
    <t>E0050320078905</t>
  </si>
  <si>
    <t>E6010320078905</t>
  </si>
  <si>
    <t>E6010320278905</t>
  </si>
  <si>
    <t>21478906</t>
  </si>
  <si>
    <t>E0040120078906</t>
  </si>
  <si>
    <t>E0040520078906</t>
  </si>
  <si>
    <t>E0050120078906</t>
  </si>
  <si>
    <t>E0050220078906</t>
  </si>
  <si>
    <t>E0050320078906</t>
  </si>
  <si>
    <t>E6010320078906</t>
  </si>
  <si>
    <t>E6010320278906</t>
  </si>
  <si>
    <t>21479000</t>
  </si>
  <si>
    <t>E0040120079000</t>
  </si>
  <si>
    <t>E0040520079000</t>
  </si>
  <si>
    <t>E0050120079000</t>
  </si>
  <si>
    <t>E0050220079000</t>
  </si>
  <si>
    <t>E0050320079000</t>
  </si>
  <si>
    <t>E6010320079000</t>
  </si>
  <si>
    <t>E6010320279000</t>
  </si>
  <si>
    <t>21479100</t>
  </si>
  <si>
    <t>E0040120079100</t>
  </si>
  <si>
    <t>E0040520079100</t>
  </si>
  <si>
    <t>E0050120079100</t>
  </si>
  <si>
    <t>E0050220079100</t>
  </si>
  <si>
    <t>E0050320079100</t>
  </si>
  <si>
    <t>E6010320079100</t>
  </si>
  <si>
    <t>E6010320279100</t>
  </si>
  <si>
    <t>21479300</t>
  </si>
  <si>
    <t>E0040120079300</t>
  </si>
  <si>
    <t>E0040520079300</t>
  </si>
  <si>
    <t>E0050120079300</t>
  </si>
  <si>
    <t>E0050220079300</t>
  </si>
  <si>
    <t>E0050320079300</t>
  </si>
  <si>
    <t>E6010320079300</t>
  </si>
  <si>
    <t>E6010320279300</t>
  </si>
  <si>
    <t>21479400</t>
  </si>
  <si>
    <t>1143</t>
  </si>
  <si>
    <t>E0040120079400</t>
  </si>
  <si>
    <t>E0040520079400</t>
  </si>
  <si>
    <t>E0050120079400</t>
  </si>
  <si>
    <t>E0050220079400</t>
  </si>
  <si>
    <t>E0050320079400</t>
  </si>
  <si>
    <t>E0050520079400</t>
  </si>
  <si>
    <t>ASOC.SOLID.EMP.REGIS</t>
  </si>
  <si>
    <t>ASOCIACION SOLIDARISTA DE EMPLEADOS DEL REGISTRO</t>
  </si>
  <si>
    <t>E-09999</t>
  </si>
  <si>
    <t>OTRAS REMUNERACIONES</t>
  </si>
  <si>
    <t>E-10404</t>
  </si>
  <si>
    <t>SERV.CIEN.ECON.Y SOC</t>
  </si>
  <si>
    <t>SERVICIOS EN CIENCIAS ECONOMICAS Y SOCIALES</t>
  </si>
  <si>
    <t>E-10405</t>
  </si>
  <si>
    <t>SERV.DES.SIST.INFORM</t>
  </si>
  <si>
    <t>SERVICIOS INFORMATICOS</t>
  </si>
  <si>
    <t>E-10803</t>
  </si>
  <si>
    <t>MANT.INSTAL.YOTR.OBR</t>
  </si>
  <si>
    <t>MANTENIMIENTO DE INSTALACIONES Y OTRAS OBRAS</t>
  </si>
  <si>
    <t>E6010221079400</t>
  </si>
  <si>
    <t>913</t>
  </si>
  <si>
    <t>COMISIÓN NACIONAL DE PREVENCIÓN DE RIESGOS Y</t>
  </si>
  <si>
    <t>E6010320079400</t>
  </si>
  <si>
    <t>E6010320279400</t>
  </si>
  <si>
    <t>E6010320379400</t>
  </si>
  <si>
    <t>3330</t>
  </si>
  <si>
    <t>EDITORIAL ITCR</t>
  </si>
  <si>
    <t>EDITORIAL DEL INSTITUTO TECNOLOGICO DE COSTA</t>
  </si>
  <si>
    <t>E6010521279400</t>
  </si>
  <si>
    <t>EDITORIAL COSTA RICA</t>
  </si>
  <si>
    <t>EDITORIAL COSTA RICA.</t>
  </si>
  <si>
    <t>E-60201</t>
  </si>
  <si>
    <t>BECAS A FUNCIONARIOS</t>
  </si>
  <si>
    <t>E6070120479400</t>
  </si>
  <si>
    <t>PROG.IBEROAMERICANO</t>
  </si>
  <si>
    <t>PROGRAMA IBEROAMERICANO DE PROPIEDAD INDUSTRIAL Y</t>
  </si>
  <si>
    <t>E6070123079400</t>
  </si>
  <si>
    <t>21479500</t>
  </si>
  <si>
    <t>E0040120079500</t>
  </si>
  <si>
    <t>E0040220079500</t>
  </si>
  <si>
    <t>IMAS</t>
  </si>
  <si>
    <t>INSTITUTO MIXTO DE AYUDA SOCIAL</t>
  </si>
  <si>
    <t>E0040520079500</t>
  </si>
  <si>
    <t>E0050120079500</t>
  </si>
  <si>
    <t>E0050220079500</t>
  </si>
  <si>
    <t>E0050320079500</t>
  </si>
  <si>
    <t>E-10302</t>
  </si>
  <si>
    <t>PUBLICIDAD Y PROPAG.</t>
  </si>
  <si>
    <t>PUBLICIDAD Y PROPAGANDA</t>
  </si>
  <si>
    <t>E-19999</t>
  </si>
  <si>
    <t>OTRO SERV.NO ESPECIF</t>
  </si>
  <si>
    <t>OTROS SERVICIOS NO ESPECIFICADOS</t>
  </si>
  <si>
    <t>E6010320079500</t>
  </si>
  <si>
    <t>E6010320279500</t>
  </si>
  <si>
    <t>21479800</t>
  </si>
  <si>
    <t>E-00105</t>
  </si>
  <si>
    <t>SUPLENCIAS</t>
  </si>
  <si>
    <t>E0040120079800</t>
  </si>
  <si>
    <t>E0040220079800</t>
  </si>
  <si>
    <t>E0040320079800</t>
  </si>
  <si>
    <t>INA</t>
  </si>
  <si>
    <t>INSTITUTO NACIONAL DE APRENDIZAJE (INA).</t>
  </si>
  <si>
    <t>E0040520079800</t>
  </si>
  <si>
    <t>E0050120079800</t>
  </si>
  <si>
    <t>E0050220079800</t>
  </si>
  <si>
    <t>E0050320079800</t>
  </si>
  <si>
    <t>E0050520079800</t>
  </si>
  <si>
    <t>ASOC.SOLID.EMP.DIREC</t>
  </si>
  <si>
    <t>ASOCIACION SOLIDARISTA DE EMPLEADOS DE LA</t>
  </si>
  <si>
    <t>E-10402</t>
  </si>
  <si>
    <t>SERVICIOS JURÍDICOS</t>
  </si>
  <si>
    <t>SERVICIOS JURIDICOS</t>
  </si>
  <si>
    <t>E-10902</t>
  </si>
  <si>
    <t>IMP. S/ B. INMUEBLES</t>
  </si>
  <si>
    <t>IMPUESTOS SOBRE BIENES INMUEBLES</t>
  </si>
  <si>
    <t>E6010221079800</t>
  </si>
  <si>
    <t>914</t>
  </si>
  <si>
    <t>E6010320079800</t>
  </si>
  <si>
    <t>E6010320279800</t>
  </si>
  <si>
    <t>21479900</t>
  </si>
  <si>
    <t>E0040120079900</t>
  </si>
  <si>
    <t>E0040220079900</t>
  </si>
  <si>
    <t>E0040420079900</t>
  </si>
  <si>
    <t>DIREC.GENERAL DES.SO</t>
  </si>
  <si>
    <t>DIRECCION GENERAL DE DESARROLLO SOCIAL Y</t>
  </si>
  <si>
    <t>E0040520079900</t>
  </si>
  <si>
    <t>E0050120079900</t>
  </si>
  <si>
    <t>E0050220079900</t>
  </si>
  <si>
    <t>E0050320079900</t>
  </si>
  <si>
    <t>E0050420079900</t>
  </si>
  <si>
    <t>CCSS CONT.PAT LPT</t>
  </si>
  <si>
    <t>CCSS CONTRIBUCION PATRONAL LEY PROTECC. TRABAJADOR</t>
  </si>
  <si>
    <t>E0050520079900</t>
  </si>
  <si>
    <t>ASOC.SOLID.EMP.TRIBU</t>
  </si>
  <si>
    <t>ASOCIACION SOLIDARISTA DE EMPLEADOS DEL TRIBUNAL</t>
  </si>
  <si>
    <t>E6010221079900</t>
  </si>
  <si>
    <t>915</t>
  </si>
  <si>
    <t>E6010320079900</t>
  </si>
  <si>
    <t>E6010320279900</t>
  </si>
  <si>
    <t>21480000</t>
  </si>
  <si>
    <t>E-00103</t>
  </si>
  <si>
    <t>521</t>
  </si>
  <si>
    <t>SERVICIOS ESPECIALES</t>
  </si>
  <si>
    <t>E0040120080000</t>
  </si>
  <si>
    <t>CCSS</t>
  </si>
  <si>
    <t>CAJA COSTARRICENSE DE SEGURO SOCIAL. (CCSS)</t>
  </si>
  <si>
    <t>E0040520080000</t>
  </si>
  <si>
    <t>E0050120080000</t>
  </si>
  <si>
    <t>E0050220080000</t>
  </si>
  <si>
    <t>E0050320080000</t>
  </si>
  <si>
    <t>E6010320080000</t>
  </si>
  <si>
    <t>E6010320280000</t>
  </si>
  <si>
    <t>214</t>
  </si>
  <si>
    <t>0</t>
  </si>
  <si>
    <t>1</t>
  </si>
  <si>
    <t>2</t>
  </si>
  <si>
    <t>5</t>
  </si>
  <si>
    <t>6</t>
  </si>
  <si>
    <t>7</t>
  </si>
  <si>
    <t>00101</t>
  </si>
  <si>
    <t/>
  </si>
  <si>
    <t>0-REMUNERACIONES</t>
  </si>
  <si>
    <t>REMUNERACIONES BASICAS</t>
  </si>
  <si>
    <t>INTERNOS</t>
  </si>
  <si>
    <t>001-Ingresos Corrientes</t>
  </si>
  <si>
    <t>003</t>
  </si>
  <si>
    <t>00301</t>
  </si>
  <si>
    <t>INCENTIVOS SALARIALES</t>
  </si>
  <si>
    <t>00302</t>
  </si>
  <si>
    <t>00303</t>
  </si>
  <si>
    <t>280-Títulos Valores Deuda Interna</t>
  </si>
  <si>
    <t>00304</t>
  </si>
  <si>
    <t>00399</t>
  </si>
  <si>
    <t>004</t>
  </si>
  <si>
    <t>00401</t>
  </si>
  <si>
    <t>200</t>
  </si>
  <si>
    <t>CONTRIB. PATRONALES AL DES. Y LA SEGURIDAD SOCIAL</t>
  </si>
  <si>
    <t>CONTRIB. PATRONAL AL SEGURO DE SALUD DE LA</t>
  </si>
  <si>
    <t>00405</t>
  </si>
  <si>
    <t>CONTRIB. PATR. AL BANCO POPULAR Y DE DES. COMUNAL</t>
  </si>
  <si>
    <t>005</t>
  </si>
  <si>
    <t>00501</t>
  </si>
  <si>
    <t>CONTRIB PATRONALES A FOND PENS Y OTROS FOND CAPIT.</t>
  </si>
  <si>
    <t>CONTRIB. PATR. AL SEGURO DE PENSIONES DE C.C.S.S.</t>
  </si>
  <si>
    <t>00502</t>
  </si>
  <si>
    <t>APORTE PATR. REGIMEN OBLIG. DE PENSIONES COMPLEM.</t>
  </si>
  <si>
    <t>00503</t>
  </si>
  <si>
    <t>APORTE PATRONAL AL FONDO DE CAPITALIZACION</t>
  </si>
  <si>
    <t>101</t>
  </si>
  <si>
    <t>10103</t>
  </si>
  <si>
    <t>1-SERVICIOS</t>
  </si>
  <si>
    <t>ALQUILERES</t>
  </si>
  <si>
    <t>103</t>
  </si>
  <si>
    <t>10301</t>
  </si>
  <si>
    <t>SERVICIOS COMERCIALES Y FINANCIEROS</t>
  </si>
  <si>
    <t>10303</t>
  </si>
  <si>
    <t>10307</t>
  </si>
  <si>
    <t>105</t>
  </si>
  <si>
    <t>10502</t>
  </si>
  <si>
    <t>GASTOS DE VIAJE Y DE TRANSPORTE</t>
  </si>
  <si>
    <t>106</t>
  </si>
  <si>
    <t>10601</t>
  </si>
  <si>
    <t>SEGUROS, REASEGUROS Y OTRAS OBLIGACIONES</t>
  </si>
  <si>
    <t>108</t>
  </si>
  <si>
    <t>10808</t>
  </si>
  <si>
    <t>INF.</t>
  </si>
  <si>
    <t>MANTENIMIENTO Y REPARACION</t>
  </si>
  <si>
    <t>199</t>
  </si>
  <si>
    <t>19902</t>
  </si>
  <si>
    <t>SERVICIOS DIVERSOS</t>
  </si>
  <si>
    <t>201</t>
  </si>
  <si>
    <t>20104</t>
  </si>
  <si>
    <t>2-MATERIALES Y SUMINISTROS</t>
  </si>
  <si>
    <t>PRODUCTOS QUIMICOS Y CONEXOS</t>
  </si>
  <si>
    <t>204</t>
  </si>
  <si>
    <t>20401</t>
  </si>
  <si>
    <t>HERRAMIENTAS, REPUESTOS Y ACCESORIOS</t>
  </si>
  <si>
    <t>299</t>
  </si>
  <si>
    <t>29901</t>
  </si>
  <si>
    <t>UTILES, MATERIALES Y SUMINISTROS DIVERSOS</t>
  </si>
  <si>
    <t>29903</t>
  </si>
  <si>
    <t>29905</t>
  </si>
  <si>
    <t>29907</t>
  </si>
  <si>
    <t>29999</t>
  </si>
  <si>
    <t>501</t>
  </si>
  <si>
    <t>50101</t>
  </si>
  <si>
    <t>5-BIENES DURADEROS</t>
  </si>
  <si>
    <t>MAQUINARIA, EQUIPO Y MOBILIARIO</t>
  </si>
  <si>
    <t>50103</t>
  </si>
  <si>
    <t>50104</t>
  </si>
  <si>
    <t>599</t>
  </si>
  <si>
    <t>59903</t>
  </si>
  <si>
    <t>BIENES DURADEROS DIVERSOS</t>
  </si>
  <si>
    <t>601</t>
  </si>
  <si>
    <t>60103</t>
  </si>
  <si>
    <t>6-TRANSFERENCIAS CORRIENTES</t>
  </si>
  <si>
    <t>TRANSFERENCIAS CORRIENTES AL SECTOR PUBLICO</t>
  </si>
  <si>
    <t>TRANSF. CORRIENTES A INS. DESCENTRALIZADAS NO</t>
  </si>
  <si>
    <t>202</t>
  </si>
  <si>
    <t>603</t>
  </si>
  <si>
    <t>60301</t>
  </si>
  <si>
    <t>PRESTACIONES</t>
  </si>
  <si>
    <t>60399</t>
  </si>
  <si>
    <t>606</t>
  </si>
  <si>
    <t>60601</t>
  </si>
  <si>
    <t>OTRAS TRANSFERENCIAS CORRIENTES AL SECTOR PRIVADO</t>
  </si>
  <si>
    <t>(CONTRIBUCION PATRONAL SEGURO DE SALUD, SEGUN</t>
  </si>
  <si>
    <t>LEY NO. 17 DEL 22 DE OCTUBRE DE 1943, LEY</t>
  </si>
  <si>
    <t>(SEGUN LEY NO. 4351 DEL 11 DE JULIO DE 1969, LEY</t>
  </si>
  <si>
    <t>ORGANICA DEL B.P.D.C.).</t>
  </si>
  <si>
    <t>(CONTRIBUCION PATRONAL SEGURO DE PENSIONES,</t>
  </si>
  <si>
    <t>SEGUN LEY NO. 17 DEL 22 DE OCTUBRE DE 1943, LEY</t>
  </si>
  <si>
    <t>(APORTE PATRONAL AL REGIMEN DE PENSIONES, SEGUN</t>
  </si>
  <si>
    <t>LEY DE PROTECCION AL TRABAJADOR NO. 7983 DEL 16</t>
  </si>
  <si>
    <t>(APORTE PATRONAL AL FONDO DE CAPITALIZACION</t>
  </si>
  <si>
    <t>LABORAL, SEGUN LEY DE PROTECCION AL TRABAJADOR</t>
  </si>
  <si>
    <t>102</t>
  </si>
  <si>
    <t>10201</t>
  </si>
  <si>
    <t>SERVICIOS BASICOS</t>
  </si>
  <si>
    <t>10202</t>
  </si>
  <si>
    <t>10204</t>
  </si>
  <si>
    <t>10299</t>
  </si>
  <si>
    <t>104</t>
  </si>
  <si>
    <t>10406</t>
  </si>
  <si>
    <t>SERVICIOS DE GESTION Y APOYO</t>
  </si>
  <si>
    <t>10499</t>
  </si>
  <si>
    <t>10501</t>
  </si>
  <si>
    <t>10805</t>
  </si>
  <si>
    <t>10807</t>
  </si>
  <si>
    <t>OFIC.</t>
  </si>
  <si>
    <t>10899</t>
  </si>
  <si>
    <t>109</t>
  </si>
  <si>
    <t>10999</t>
  </si>
  <si>
    <t>IMPUESTOS</t>
  </si>
  <si>
    <t>19905</t>
  </si>
  <si>
    <t>20101</t>
  </si>
  <si>
    <t>20102</t>
  </si>
  <si>
    <t>20203</t>
  </si>
  <si>
    <t>ALIMENTOS Y PRODUCTOS AGROPECUARIOS</t>
  </si>
  <si>
    <t>203</t>
  </si>
  <si>
    <t>20301</t>
  </si>
  <si>
    <t>MATERIALES Y PROD DE USO EN LA CONSTRUC Y MANT.</t>
  </si>
  <si>
    <t>20399</t>
  </si>
  <si>
    <t>MANTENIM</t>
  </si>
  <si>
    <t>60102</t>
  </si>
  <si>
    <t>210</t>
  </si>
  <si>
    <t>ATENCION DE EMERGENCIAS. (PARA EL FONDO NACIONAL</t>
  </si>
  <si>
    <t>DE EMERGENCIAS, SEGUN LEY NACIONAL DE EMERGENCIAS</t>
  </si>
  <si>
    <t>TRANSFERENCIAS CORRIENTES A ORGANOS</t>
  </si>
  <si>
    <t>(CONTRIBUCION ESTATAL AL SEGURO DE PENSIONES,</t>
  </si>
  <si>
    <t>(CONTRIBUCION ESTATAL AL SEGURO DE SALUD, SEGUN</t>
  </si>
  <si>
    <t>607</t>
  </si>
  <si>
    <t>60701</t>
  </si>
  <si>
    <t>205</t>
  </si>
  <si>
    <t>DELITO Y EL TRATAMIENTO DEL DELINCUENTE (ILANUD).</t>
  </si>
  <si>
    <t>(CUOTA ANUAL ORDINARIA PARA LA PREVENCION DEL</t>
  </si>
  <si>
    <t>TRANSFERENCIAS CORRIENTES AL SECTOR EXTERNO</t>
  </si>
  <si>
    <t>TRANSF. CORRIENTES A ORGANISMOS INTERNACIONALES</t>
  </si>
  <si>
    <t>208</t>
  </si>
  <si>
    <t>ECONOMICO (OCDE). (CUOTA ANUAL ORDINARIA DE</t>
  </si>
  <si>
    <t>PARTICIPACION EN EL GRUPO DE TRABAJO DE COHECHO</t>
  </si>
  <si>
    <t>230</t>
  </si>
  <si>
    <t>(OMPI). (CUOTA ORDINARIA SEGUN LEY NO. 6468 DEL</t>
  </si>
  <si>
    <t>18/09/1980).</t>
  </si>
  <si>
    <t>10101</t>
  </si>
  <si>
    <t>10102</t>
  </si>
  <si>
    <t>10104</t>
  </si>
  <si>
    <t>10199</t>
  </si>
  <si>
    <t>10203</t>
  </si>
  <si>
    <t>10306</t>
  </si>
  <si>
    <t>COMERCIAL.</t>
  </si>
  <si>
    <t>10801</t>
  </si>
  <si>
    <t>10804</t>
  </si>
  <si>
    <t>PROD.</t>
  </si>
  <si>
    <t>10806</t>
  </si>
  <si>
    <t>20302</t>
  </si>
  <si>
    <t>20303</t>
  </si>
  <si>
    <t>20304</t>
  </si>
  <si>
    <t>20306</t>
  </si>
  <si>
    <t>20402</t>
  </si>
  <si>
    <t>29906</t>
  </si>
  <si>
    <t>50105</t>
  </si>
  <si>
    <t>50199</t>
  </si>
  <si>
    <t>002</t>
  </si>
  <si>
    <t>00201</t>
  </si>
  <si>
    <t>REMUNERACIONES EVENTUALES</t>
  </si>
  <si>
    <t>00202</t>
  </si>
  <si>
    <t>00203</t>
  </si>
  <si>
    <t>00205</t>
  </si>
  <si>
    <t>10401</t>
  </si>
  <si>
    <t>10403</t>
  </si>
  <si>
    <t>107</t>
  </si>
  <si>
    <t>10701</t>
  </si>
  <si>
    <t>CAPACITACION Y PROTOCOLO</t>
  </si>
  <si>
    <t>19901</t>
  </si>
  <si>
    <t>20103</t>
  </si>
  <si>
    <t>20199</t>
  </si>
  <si>
    <t>20204</t>
  </si>
  <si>
    <t>20305</t>
  </si>
  <si>
    <t>29902</t>
  </si>
  <si>
    <t>INV.</t>
  </si>
  <si>
    <t>29904</t>
  </si>
  <si>
    <t>50102</t>
  </si>
  <si>
    <t>953-Superávit Espe Patronato Const Inst</t>
  </si>
  <si>
    <t>50107</t>
  </si>
  <si>
    <t>RECREATIVO</t>
  </si>
  <si>
    <t>502</t>
  </si>
  <si>
    <t>50201</t>
  </si>
  <si>
    <t>CONSTRUCCIONES, ADICIONES Y MEJORAS</t>
  </si>
  <si>
    <t>50207</t>
  </si>
  <si>
    <t>50299</t>
  </si>
  <si>
    <t>(CENTROS PENALES SEGURO DE SALUD, SEGUN LEY</t>
  </si>
  <si>
    <t>NO.17 DEL 22 DE OCTUBRE DE 1943 Y SUS REFORMAS).</t>
  </si>
  <si>
    <t>206</t>
  </si>
  <si>
    <t>(RECURSOS A DISTRIBUIR A LAS JUNTAS DE EDUCACION</t>
  </si>
  <si>
    <t>CORRESPONDIENTES, DE CONFORMIDAD CON LO DISPUESTO</t>
  </si>
  <si>
    <t>602</t>
  </si>
  <si>
    <t>60299</t>
  </si>
  <si>
    <t>TRANSFERENCIAS CORRIENTES A PERSONAS</t>
  </si>
  <si>
    <t>60602</t>
  </si>
  <si>
    <t>701</t>
  </si>
  <si>
    <t>70102</t>
  </si>
  <si>
    <t>PREVENCION DE LA VIOLENCIA Y PROMOCION DE LA</t>
  </si>
  <si>
    <t>INCLUSION SOCIAL. (LEY Nº 9025 PUBLICADA EL</t>
  </si>
  <si>
    <t>7-TRANSFERENCIAS DE CAPITAL</t>
  </si>
  <si>
    <t>TRANSFERENCIAS DE CAPITAL AL SECTOR PUBLICO</t>
  </si>
  <si>
    <t>TRANSF. DE CAPITAL A ORGANOS DESCONCENTRADOS</t>
  </si>
  <si>
    <t>EXTERNOS</t>
  </si>
  <si>
    <t>507-Crédito BID Nº 2526/OC-CR-Prog. Prev</t>
  </si>
  <si>
    <t>10304</t>
  </si>
  <si>
    <t>20202</t>
  </si>
  <si>
    <t>20599</t>
  </si>
  <si>
    <t>COMERCIALIZACION</t>
  </si>
  <si>
    <t>BIENES PARA LA PRODUCCION Y COMERCIALIZACION</t>
  </si>
  <si>
    <t>50106</t>
  </si>
  <si>
    <t>59901</t>
  </si>
  <si>
    <t>00505</t>
  </si>
  <si>
    <t>NACIONAL (ASOREN). (APORTE PATRONAL SEGUN LEY DE</t>
  </si>
  <si>
    <t>ASOCIACIONES SOLIDARISTAS Nº 6970 Y LEY DE</t>
  </si>
  <si>
    <t>CONTRIB. PATR. A FONDOS ADMIN. POR ENTES PRIV.</t>
  </si>
  <si>
    <t>099</t>
  </si>
  <si>
    <t>09999</t>
  </si>
  <si>
    <t>REMUNERACIONES DIVERSAS</t>
  </si>
  <si>
    <t>10404</t>
  </si>
  <si>
    <t>10405</t>
  </si>
  <si>
    <t>10803</t>
  </si>
  <si>
    <t>ATENCIÓN DE EMERGENCIAS (CNE). (PARA EL FONDO</t>
  </si>
  <si>
    <t>NACIONAL DE EMERGENCIAS, TRIBUTO DEL 3% DEL</t>
  </si>
  <si>
    <t>913-SUPERÁVIT LIBRE JUNTA ADMIN. REGIS.</t>
  </si>
  <si>
    <t>RICA. (PARA LA PRODUCCION DE OBRAS EN CIENCIA Y</t>
  </si>
  <si>
    <t>TECNOLOGIA, DE CONFORMIDAD CON LO ESTABLECIDO EN</t>
  </si>
  <si>
    <t>60105</t>
  </si>
  <si>
    <t>212</t>
  </si>
  <si>
    <t>(SUBVENCION ESTATAL, DE CONFORMIDAD CON LO</t>
  </si>
  <si>
    <t>ESTABLECIDO EN LOS ARTICULOS 94 Y 95 DE LA LEY DE</t>
  </si>
  <si>
    <t>TRANSF. CORRIENTES A EMPRESAS PUBLICAS NO FINA.</t>
  </si>
  <si>
    <t>60201</t>
  </si>
  <si>
    <t>PROMOCION DEL DESARROLLO (IBEPI). (CUOTA</t>
  </si>
  <si>
    <t>ORDINARIA, SEGUN OFICIO DGRN-1262-2011 MEDIANTE</t>
  </si>
  <si>
    <t>(OMPI). (CUOTA ANUAL ORDINARIA, DE CONFORMIDAD</t>
  </si>
  <si>
    <t>CON INCISOS 4) C Y D DEL ARTICULO 16 DEL CONVENIO</t>
  </si>
  <si>
    <t>00402</t>
  </si>
  <si>
    <t>(LEY CONSTITUTIVA DE LA CAJA COSTARRICENSE DE</t>
  </si>
  <si>
    <t>SEGURO SOCIAL Nº 17 DEL 22 DE OCTUBRE DE 1943 Y</t>
  </si>
  <si>
    <t>CONTRIB. PATRONAL AL INST. MIXTO DE AYUDA  SOCIAL</t>
  </si>
  <si>
    <t>10302</t>
  </si>
  <si>
    <t>19999</t>
  </si>
  <si>
    <t>00105</t>
  </si>
  <si>
    <t>00403</t>
  </si>
  <si>
    <t>(CONTRIBUCION PATRONAL, SEGUN ARTICULO 15,</t>
  </si>
  <si>
    <t>INCISO B, DE LA LEY ORGANICA DEL INSTITUTO</t>
  </si>
  <si>
    <t>CONTRIB. PATRONAL AL INST. NACIONAL DE</t>
  </si>
  <si>
    <t>DIRECCION NACIONAL DE NOTARIADO. (APORTE PATRONAL</t>
  </si>
  <si>
    <t>SEGUN LEY DE ASOCIACIONES SOLIDARISTAS NO. 6970 Y</t>
  </si>
  <si>
    <t>10402</t>
  </si>
  <si>
    <t>10902</t>
  </si>
  <si>
    <t>914-Superávit Libre Dirección Nacional N</t>
  </si>
  <si>
    <t>00404</t>
  </si>
  <si>
    <t>ASIGNACIONES FAMILIARES. (LEY CONSTITUTIVA DE LA</t>
  </si>
  <si>
    <t>CAJA COSTARRICENSE DE SEGURO SOCIAL Nº 17 DEL 22</t>
  </si>
  <si>
    <t>CONTRIB. PATR. FONDO DE DES. SOCIAL Y ASIG.</t>
  </si>
  <si>
    <t>00504</t>
  </si>
  <si>
    <t>(CONTRIBUCION PATRONAL, SEGUN LEY DE PROTECCION</t>
  </si>
  <si>
    <t>AL TRABAJADOR Nº 7983 DEL 16 DE FEBRERO DEL</t>
  </si>
  <si>
    <t>CONTRIB. PATR. OTROS FONDOS ADMIN. POR ENTES PUB.</t>
  </si>
  <si>
    <t>REGISTRAL ADMINISTRATIVO. (APORTE PATRONAL SEGUN</t>
  </si>
  <si>
    <t>LEY NO. 6970 DE ASOCIACIONES SOLIDARISTAS).</t>
  </si>
  <si>
    <t>915-Superávit Libre Tribunal Registral A</t>
  </si>
  <si>
    <t>00103</t>
  </si>
  <si>
    <t>521-Crédito BID N°4871/OC-CR Programa de</t>
  </si>
  <si>
    <t>(CONTRIBUCIÓN PATRONAL SEGURO DE SALUD, SEGÚN LEY</t>
  </si>
  <si>
    <t>No. 17 DEL 22 DE OCTUBRE DE 1943, LEY</t>
  </si>
  <si>
    <t>(SEGÚN LEY No. 4351 DEL 11 DE JULIO DE 1969, LEY</t>
  </si>
  <si>
    <t>ORGÁNICA DEL B.P.D.C.).</t>
  </si>
  <si>
    <t>(CONTRIBUCIÓN PATRONAL SEGURO DE PENSIONES, SEGÚN</t>
  </si>
  <si>
    <t>LEY No. 17 DEL 22 DE OCTUBRE DE 1943, LEY</t>
  </si>
  <si>
    <t>(APORTE PATRONAL AL RÉGIMEN DE PENSIONES, SEGÚN</t>
  </si>
  <si>
    <t>LEY DE PROTECCIÓN AL TRABAJADOR No. 7983 DEL 16</t>
  </si>
  <si>
    <t>(APORTE PATRONAL AL FONDO DE CAPITALIZACIÓN</t>
  </si>
  <si>
    <t>LABORAL, SEGÚN LEY DE PROTECCIÓN AL TRABAJADOR</t>
  </si>
  <si>
    <t>(CONTRIBUCIÓN ESTATAL AL SEGURO DE PENSIONES,</t>
  </si>
  <si>
    <t>SEGÚN LEY No. 17 DEL 22 DE OCTUBRE DE 1943, LEY</t>
  </si>
  <si>
    <t>(CONTRIBUCIÓN ESTATAL AL SEGURO DE SALUD, SEGÚN</t>
  </si>
  <si>
    <t xml:space="preserve">Servicios </t>
  </si>
  <si>
    <t xml:space="preserve">Transferencias Corrientes </t>
  </si>
  <si>
    <t>Materiales</t>
  </si>
  <si>
    <t>Fuente: Sistema Integrado de Gestión de la Administración Financiera al 31 de diciembre del 2021.</t>
  </si>
  <si>
    <t>Materiales y suministros</t>
  </si>
  <si>
    <t>X </t>
  </si>
  <si>
    <t> 12,94%</t>
  </si>
  <si>
    <t> 22,92%</t>
  </si>
  <si>
    <t xml:space="preserve">Prestaciones Legales previstas, no utilizadas </t>
  </si>
  <si>
    <t>Normas de ejecución para el ejercicio económico 2021</t>
  </si>
  <si>
    <t>Cronograma interno para presentación de solicitudes en proveeduría</t>
  </si>
  <si>
    <t>Materiales y Suministros</t>
  </si>
  <si>
    <t>Cronograma interno para presentación solicitudes en proveeduría</t>
  </si>
  <si>
    <t xml:space="preserve">Transferencias corrientes. </t>
  </si>
  <si>
    <t>Cronograma de presentación de solicitudes ante Proveeduría</t>
  </si>
  <si>
    <t xml:space="preserve"> Cronograma de presentación de solicitudes ante Proveeduría </t>
  </si>
  <si>
    <t>Disminución en el costo unitario de los brazaletes</t>
  </si>
  <si>
    <t> Previsión de recursos para cobertura de subsidios por incapacidad</t>
  </si>
  <si>
    <t xml:space="preserve"> Funcionarios que no se acogieron a la jubilación, no se tramitaron resoluciones por indemnizaciones </t>
  </si>
  <si>
    <t>x</t>
  </si>
  <si>
    <t>Plazas vacantes DGPN-CIR-0015 2021</t>
  </si>
  <si>
    <t>MJP-DM-496-2021</t>
  </si>
  <si>
    <t>Factor 2: Decretos 42798-H y 43164-H</t>
  </si>
  <si>
    <t>Factor 2: Directriz 077-S-MTSS-MIDEPLAN</t>
  </si>
  <si>
    <t>Factor 10: Las demandas de las publicaciones en el diario oficial La Gaceta, se redujeron en el periodo 2021</t>
  </si>
  <si>
    <t>Factor 10: Las juramentaciones de notarios se redujeron en el periodo 2021</t>
  </si>
  <si>
    <t xml:space="preserve">Factor 10: La modificación DGPN-021-2021 fue aprobada hasta el 17 de diciembre de 2021 según Decreto 10104 por lo que no fue posible utilice los recursos </t>
  </si>
  <si>
    <t xml:space="preserve"> Factor 10: Rescindir de contrato por falta de uso de las licencias normativas.</t>
  </si>
  <si>
    <t>11.77%</t>
  </si>
  <si>
    <t>89.72%</t>
  </si>
  <si>
    <t>34.86%</t>
  </si>
  <si>
    <t>64.01%</t>
  </si>
  <si>
    <t>Metas cuyo cumplimiento se planifica concretar en el segundo semestre.</t>
  </si>
  <si>
    <t>Dar seguimiento a las plazas que se mantienen vacantes.</t>
  </si>
  <si>
    <t>El departamento Institucional de Recursos Humanos, está en el proceso de realizar concursos internos.</t>
  </si>
  <si>
    <t>Dar seguimiento con los proveedores para emitir la facturación en su tiempo y ejecutar el presupuesto exitosamente.</t>
  </si>
  <si>
    <t xml:space="preserve">Aunque la facturación en su tiempo fue entregada y se dio seguimiento algunas líneas quedaron infructuosas y por el remanente del diferencial cambiario de los contratos en dólares.   </t>
  </si>
  <si>
    <t>Se dará seguimiento en cuanto a las prevenciones enviadas por el Departamento de Proveeduría con sesiones de trabajo para coordinar los análisis de las solicitudes</t>
  </si>
  <si>
    <t xml:space="preserve">Algunas de las solicitudes se devuelven en tiempo por falta de contenido presupuestario, lo que limita su proceso, algunas de las solicitudes quedaron con líneas infructuosas y no se ejecutaron en tiempo. </t>
  </si>
  <si>
    <t>Transferencias a corrientes</t>
  </si>
  <si>
    <t>Se dará seguimiento para la ejecución de las subpartidas en este semestre según lo planificado.</t>
  </si>
  <si>
    <t>Las proyecciones en cuanto a prestaciones legales y Indemnizaciones no ejecutaron con forme lo planificado.</t>
  </si>
  <si>
    <t xml:space="preserve">9) Se dará seguimiento a las normas emitidas por Presupuesto público se libera presupuesto de manera trimestral el 25% se dará seguimiento para enviar a proveeduría las solicitudes pendientes y pagar a tiempo su facturación. 
11) Según lineamientos técnicos de ejecución presupuestaria 2022, se realizará las solicitudes de liberación de cuota por medio de un análisis presupuestario.  </t>
  </si>
  <si>
    <t>Los lineamientos establecidos por Presupuesto Nacional cambiaron liberando la cuota de forma mensual para el ultimo trimestre, esto atrasó el trámite del proceso de una de las contrataciones por lo que quedó sin ejecutar para el año 2021 su presupuesto.
Además, que se presentó un problema de unos contratos que quedaron anulados porque la empresa abandonó el contrato.</t>
  </si>
  <si>
    <t>Se dará seguimiento a la facturación de que lleguen en tiempo para tramitar su pago y tener control de los pendientes para dar de una forma eficiente el seguimiento para tramitar el pago. 
Establecer un control a nivel interno para determinar las variaciones  que se dieron durante el año para prever al año siguiente las subpartidas que pueden tener variaciones entre lo planeado y lo ejecutado.</t>
  </si>
  <si>
    <t xml:space="preserve">Aunque la facturación en su tiempo fue entregada y se dio seguimiento algunas líneas quedaron infructuosas y por el remanente del diferencial cambiario de los contratos en dólares. Además, que la contratación de Vigilancia de oficias centrales quedó en firme a partir de Agosto del 2021. </t>
  </si>
  <si>
    <t>Seguimiento constante a la ejecución y a la facturación</t>
  </si>
  <si>
    <t>A pesar de que se logró la facturación total de los servicios, existieron otros factores desarrollados en el segundo semestre, descritos en el apartado anterior, que incidieron en el nivel de ejecución</t>
  </si>
  <si>
    <t>Seguimiento a las contrataciones que se encuentran en trámite hasta finiquitarlas y apertura de los nuevos trámites a inicio del tercer trimestre.</t>
  </si>
  <si>
    <t>Al iniciar las contrataciones del segundo semestre, se determinó la necesidad de disminuir cantidades de compra de algunos materiales y suministros, debido a la baja demanda registrada.  Aunque el nivel de ejecución es menor al 90,00%, la acción correctiva fue efectiva en el tanto se adquirió y se devengó la totalidad de lo requerido en esta partida.</t>
  </si>
  <si>
    <t>En caso de que se presente Resoluciones para el pago de Prestaciones Legales, dar trámite expedito como corresponde.</t>
  </si>
  <si>
    <t>Este es un factor fuera del control institucional, no hubo Resoluciones por este concepto.</t>
  </si>
  <si>
    <t>Este rubro va de la mano con la ejecución de las planillas de salarios y los movimientos de personal que se generen durante el periodo, razón por la cual su ejecución es paulatina a lo largo del año.</t>
  </si>
  <si>
    <t>La asignación de recursos en el último trimestre del año para contratar personal requerido en el centro penal Terrazas, no se utilizó en su totalidad debido a los trámites que implica el proceso de reclutamiento y nombramiento formal del personal.</t>
  </si>
  <si>
    <t>La aplicación de las disposiciones internas, circular PI-001-2020 y PI-001-2021, aunado a la trimestralización de las cuotas de gasto, propicia que la mayoría de los procesos de compra y/o carga de contratos para la cobertura de los servicios, se concentre en el segundo semestre del año, lo cual plantea para nuestra Proveeduría una sobrecarga de trámites que no logran armonizar por factor tiempo la entrega de los bienes y servicios adquiridos con la presentación y trámite de inclusión de las facturas en el sistema de pagos para formalizar el devengo, en virtud de lo cual el trámite de las facturas se posterga al año siguiente.</t>
  </si>
  <si>
    <t>2) Propiciar la asignación de la cuota de gasto en su totalidad para que las unidades gestoras cuenten con el insumo del presupuesto para la generación de los distintos compromisos presupuestarios.
3) Reuniones periódicas para evaluar el desempeño de Proveeduría en la generación de los trámites de compra.</t>
  </si>
  <si>
    <t>2) Propiciar la asignación de la cuota de gasto en su totalidad para que las unidades gestoras cuenten con el insumo del presupuesto para la generación de los distintos compromisos presupuestarios. 
3) Reuniones periódicas para evaluar el desempeño de Proveeduría en la generación de los trámites de compra.</t>
  </si>
  <si>
    <t>3) Reuniones periódicas para evaluar el desempeño de Proveeduría en la generación de los trámites de compra.
5) Debido a que la decisión de cambiar la dinámica del PCIAB es externa y ajena al control de la institución, brindar apoyo al Patronato para tratar de sacar adelante la mayor cantidad de contratos en proceso.
8) Apoyar a Proveeduría para que los cambios que trae consigo la aprobación y puesta en funcionamiento del convenio marco para la contratación de obras, resulte en un proceso más sencillo para tramitar los concursos pendientes.</t>
  </si>
  <si>
    <t>La aplicación de las disposiciones internas, circular PI-001-2020 y PI-001-2021, aunado a la trimestralización de las cuotas de gasto, propicia que la mayoría de los procesos de compra y/o carga de contratos para la cobertura de los servicios, se concentre en el segundo semestre del año, lo cual plantea para nuestra Proveeduría una sobrecarga de trámites que no logran armonizar por factor tiempo la entrega de los bienes y servicios adquiridos con la presentación y trámite de inclusión de las facturas en el sistema de pagos para formalizar el devengo, en virtud de lo cual el trámite de las facturas se posterga al año siguiente.
El cambio surgido en la dinámica de trabajo del PCIAB, así como la asignación oportuna del presupuesto de gastos asignado a infraestructura penitenciaria, generó una ejecución tardía de los recursos y su correspondiente afectación en razón de los plazos de entrega de los proyectos.</t>
  </si>
  <si>
    <t>78901 ATENCIÓN DE HOMBRES ADULTOS EN CENTROS INSTITUCIONALES (CAI Y UAI)</t>
  </si>
  <si>
    <t>2) Propiciar la asignación de la cuota de gasto en su totalidad para que las unidades gestoras cuenten con el insumo del presupuesto para la generación de los distintos compromisos presupuestarios.
3) Reuniones periódicas para evaluar el desempeño de Proveeduría en la generación de los trámites de compra</t>
  </si>
  <si>
    <t>78903 Atención a Población Penal Juvenil.</t>
  </si>
  <si>
    <t>Este rubro tiene relación  con la ejecución de las planillas de salarios y los movimientos de personal que se generen durante el periodo, razón por la cual su ejecución es paulatina a lo largo del año.</t>
  </si>
  <si>
    <t>A lo largo del año se generan movimientos en las planillas que inciden en los niveles de ejecución, existiendo además factores externos al Departamento de Recursos Humanos que no son controlables.</t>
  </si>
  <si>
    <t>La estimación de recursos para la cobertura de los subsidios por incapacidad tuvo una baja ejecución, lo cual afectó negativamente el porcentaje de ejecución, resulta difícil en las condiciones actuales de la pandemia y sus secuelas, predecir los índices de incapacidad.</t>
  </si>
  <si>
    <t>Transferencias Corrientes</t>
  </si>
  <si>
    <t xml:space="preserve">78904 Atención a Población en Centros Semi Institucionales </t>
  </si>
  <si>
    <t>78906 Atención a Población Sujeta a Dispositivos Electrónicos</t>
  </si>
  <si>
    <t>La proyección de los gastos de los brazaletes electrónicos se estimó con sustento en los históricos de crecimiento de la población y la adecuación de los montos cobrados según contrato existente; pese a lo anterior, la tendencia al alza en la cantidad de personas monitoreadas propicia que bajen los costos del servicio, afectando la proyección inicial de los gastos.</t>
  </si>
  <si>
    <t>Debido a que los recursos fueron asignados vía presupuesto extraordinario, por disposiciones presupuestarias no fue posible el redireccionamiento de los dineros para la atención de otras necesidades, debido a que los efectos de la baja en el costo unitario de los dispositivos se fueron plasmando a lo largo del ejercicio presupuestario, no contándose con el tiempo requerido para planificar un cambio en el destino de los recursos.</t>
  </si>
  <si>
    <t>Revisar con el Departamento de Gestión Institucional las estimaciones presupuestarias realizadas con el fin de plantear correctivos y la redistribución de recursos si fuese necesario.</t>
  </si>
  <si>
    <t>Lo imprevisible que resulta determinar si se va o no a generar un incremento en las incapacidades del personal, máxime en la coyuntura de la pandemia vivida a nivel mundial, propició prudencia en la asignación de los recursos y mantenerlos sin cambios para atender cualquier eventualidad.</t>
  </si>
  <si>
    <t xml:space="preserve">Seguimiento a presentación y pago de facturas por servicios públicos.
-Seguimiento a presentación y pago de facturas por contratos de arrendamientos y contratos continuos.
-Seguimiento a presentación y pago de facturas por concepto de contrataciones generadas en el primer y segundo semestre del año.
-Seguimiento a la adjudicación de las contrataciones presentadas ante la Proveeduría Institucional.
-Gestionar los ajustes de cuota que sean posibles para dar contenido a las contrataciones ante la insuficiente liberación de cuota.
-Seguimiento a las modificaciones presupuestarios solicitadas.
</t>
  </si>
  <si>
    <t>Las facturas de servicios públicos se emiten contra mes vencido, se realizaron los seguimientos y se tramitaron todas las facturas de enero a noviembre, sin embargo, los montos a pagar se redujeron, por cuanto se informaron como montos de ahorro por Teletrabajo.
- Las facturas por contratos de arrendamientos y contratos continuos se tramitaron, sin embargo, se otorgaron para algunos contratos exoneraciones del pago del 13% del IVA para primer periodo de ejecución, montos que ya se habían presupuestado, también se tuvieron ahorros en impresiones, reportados por Teletrabajo
-Se mantuvo durante el año el seguimiento a la entrega de bienes, servicios y las facturas de los mismos, sin embargo, se tuvieron inconvenientes en retrasos de las empresas, solicitudes de prórroga de plazo de entrega por desabastecimiento provocado por la pandemia entre otros.
-La mayor cantidad de contrataciones quedaron adjudicadas en el tercer y cuarto trimestre del año por lo motivos expuestos anteriormente en el informe, provocando que algunas por lazos de entrega se arrastraran al 2022.
-Se realizaron las gestiones posibles para dar contenido a las contrataciones ante la insuficiente liberación de cuota, sin embargo, la norma de no trasladar recursos entre partidas y utilizar sólo los montos disponibles liberados dificulta los movimientos.
-Se realizaron las modificaciones posibles y se les dio seguimiento, sin embargo, el tiempo que duran el aprobarse sigue siendo un factor de retraso para la presentación de</t>
  </si>
  <si>
    <t>Seguimiento a presentación y pago de facturas por contratos de arrendamientos y contratos continuos.
-Seguimiento a presentación y pago de facturas por concepto de contrataciones generadas en el primer y segundo semestre del año.
-Seguimiento a la adjudicación de las contrataciones presentadas ante la Proveeduría Institucional.
-Gestionar los ajustes de cuota que sean posibles para dar contenido a las contrataciones ante la insuficiente liberación de cuota.
-Seguimiento a las modificaciones presupuestarios solicitadas.</t>
  </si>
  <si>
    <t>Las facturas por contratos de arrendamientos y contratos continuos se tramitaron, sin embargo, se otorgaron para algunos contratos exoneraciones del pago del 13% del IVA para primer periodo de ejecución, montos que ya se habían presupuestado.
-Se mantuvo durante el año el seguimiento a la entrega de bienes, servicios y las facturas de los mismos, sin embargo, se tuvieron inconvenientes en retrasos de las empresas, solicitudes de prórroga de plazo de entrega por desabastecimiento provocado por la pandemia entre otros.
-La mayor cantidad de contrataciones quedaron adjudicadas en el tercer y cuarto trimestre del año por lo motivos expuestos anteriormente en el informe, provocando que algunas por plazos de entrega se arrastraran al 2022.
-Se realizaron las gestiones posibles para dar contenido a las contrataciones ante la insuficiente liberación de cuota, sin embargo, la norma de no trasladar de recursos entre partidas y utilizar solo los montos disponibles liberados dificulta los movimientos.
-Se realizaron las modificaciones posibles y se les dio seguimiento, sin embargo, el tiempo que duran el aprobarse sigue siendo un factor de retraso para la presentación de contrataciones.</t>
  </si>
  <si>
    <t>Seguimiento a presentación y pago de facturas por concepto de contrataciones generadas en el primer y segundo semestre del año.
-Seguimiento a la adjudicación de las contrataciones presentadas ante la Proveeduría Institucional.
-Gestionar los ajustes de cuota que sean posibles para dar contenido a las contrataciones ante la insuficiente liberación de cuota.
-Seguimiento a las modificaciones presupuestarios solicitadas.</t>
  </si>
  <si>
    <t>Se mantuvo durante el año el seguimiento a la entrega de bienes, servicios y las facturas de los mismos, sin embargo, se tuvieron inconvenientes en retrasos de las empresas, solicitudes de prórroga de plazo de entrega por desabastecimiento provocado por la pandemia entre otros.
-La mayor cantidad de contrataciones quedaron adjudicadas en el tercer y cuarto trimestre del año por lo motivos expuestos anteriormente en el informe, provocando que algunas por plazos de entrega se arrastraran al 2022.
-Se realizaron las gestiones posibles para dar contenido a las contrataciones ante la insuficiente liberación de cuota, sin embargo, la norma de no trasladar de recursos entre partidas y utilizar solo los montos disponibles liberados dificulta los movimientos.
-Se realizaron las modificaciones posibles y se les dio seguimiento, sin embargo, el tiempo que duran el aprobarse sigue siendo un factor de retraso para la presentación de contrataciones</t>
  </si>
  <si>
    <t>Seguimiento a los pagos por conceptos de derechos sociales que deben pagarse durante el ejercicio económico.
- Seguimiento a las posibles indemnizaciones y prestaciones legales que se tramiten ante la Dirección Jurídica y Recursos Humanos.
-Seguimiento al pago de resoluciones por concepto de indemnizaciones y prestaciones legales que se generen en el periodo.</t>
  </si>
  <si>
    <t>Surgieron sobrantes de las transferencias por concepto de cargas sociales.
-Se dio seguimiento a las posibles indemnizaciones sin embargo no se presentaron situaciones que ameritaban pagos por dichos conceptos
-Se da seguimiento al pago de resoluciones por concepto de prestaciones legales, sin embargo, sólo 2 funcionarios presentaron dicho trámite, a pesar del reporte de 6 funcionarios posibles para jubilación para el año 2021.</t>
  </si>
  <si>
    <t xml:space="preserve">793 Prevención, Detección y Combate de la Corrupción </t>
  </si>
  <si>
    <t>Dar inicio a la contratación en el tercer trimestre y mantener seguimiento constate hasta el devengo de las facturas</t>
  </si>
  <si>
    <t>La contratación prevista se realizó con éxito, así como el devengo de la factura respectiva.  Sin embargo, el costo del servicio resultó inferior a lo proyectado.</t>
  </si>
  <si>
    <t>Dar seguimiento y acompañamiento a la gestión de pagos de facturas que deben cumplir con la forma de pago habitual del Gobierno Central, así como los requisitos del visado de gastos respectivos, con el fin de que se ejecuten los recursos programados en las fechas establecidas, correspondientes a los contratos continuos o de nuevas necesidades incluidos en esta partida.</t>
  </si>
  <si>
    <t>Se dio un seguimiento oportuno al trámite de pago de las facturas recibidas, con el fin de garantizar que se ejecuten los recursos programados en las fechas establecidas, cumpliendo con la forma de pago habitual de Gobierno. 
Las facturas que no fueron tramitadas en el segundo semestre fue debido a que los bienes y servicios respectivos no fueron recibidos a satisfacción.</t>
  </si>
  <si>
    <t>Dar seguimiento a los procesos de contratación administrativa que se encuentran actualmente en trámite o están próximos a iniciar, con el fin de tomar acciones específicas de forma oportuna para la ejecución de los recursos asignados.</t>
  </si>
  <si>
    <t>Los procesos de contratación se iniciaron acorde a la normativa de los procedimientos administrativos, sin embargo, no se lograron ejecutar en su totalidad los recursos estimados por las siguientes razones:
1. En algunos casos las contrataciones se adjudicaron por un monto menor al estimado, en virtud de que la oferta final de los proveedores fue menor al estudio de mercado.
2. Algunos procesos de contratación fueron infructuosos debido a que las ofertas recibidas no cumplieron con los requerimientos técnicos y fueron declarados desiertos, sin tener el tiempo suficiente para poder iniciar un nuevo procedimiento.
3. Debido al comportamiento del tipo de cambio del dólar durante el segundo semestre, el monto cancelado fue menor al previsto.</t>
  </si>
  <si>
    <t>Se pagará normalmente la planilla mensual correspondiente a los funcionarios de la PRODHAB, adicionalmente, se desembolsará en el mes de diciembre 2021 el pago por concepto de décimo tercer mes.</t>
  </si>
  <si>
    <t>Debido a la rotación de personal las plazas deben de mantenerse vacantes hasta tanto se cuente con la autorización de la STAPP para su utilización.</t>
  </si>
  <si>
    <t xml:space="preserve">Brindar seguimiento a la adjudicación del servicio de limpieza de las instalaciones de la PRODHAB, misma que por problemas de los oferentes que participaron, recientemente se finalizó.
Se dará énfasis en la aplicación del plan de compras institucional en esta partida, ya que muchas de las adquisiciones se contemplaron realizarlas durante el II Semestre del presente año 2021. </t>
  </si>
  <si>
    <t>1)	La contratación del servicio de limpieza se concretó en mayo 2021 razón por la cual su ejecución fue de 6 meses.
2)	Las capacitaciones programadas eran en formato presencial, pero debido a las directrices sanitarias para la contención del virus COVID-19, éstas debieron ser suspendidas.
3)	El Artículo 13-Racionalización de recursos públicos de Lineamientos técnicos sobre el presupuesto de la Republica, solicita la racionalización de recursos públicos de todas las subpartidas que componen la partida 1 y la 2.
4)	La renegociación de los contratos a la baja es un factor que afectó el cumplimiento de la meta a nivel porcentual, ya que el monto fue menor al estimado.</t>
  </si>
  <si>
    <t xml:space="preserve">Se dará énfasis en la aplicación del plan de compras institucional en esta partida, ya que la mayoría de las adquisiciones se contempló realizarlas durante el II Semestre del presente año 2021. </t>
  </si>
  <si>
    <t>1)	El Artículo 13-Racionalización de recursos públicos de Lineamientos técnicos sobre el presupuesto de la Republica solicita la racionalización de recursos públicos de todas las subpartidas que componen la partida 1 y la 2.
2)	El combustible se consumió en un 23% debido a la cancelación de giras programadas debido a la Pandemia.
3)	Al trasladar las oficinas de la Agencia se tenía previsto la posible necesidad de compra de Materiales y productos eléctricos, telefónicos y de cómputo, Herramientas e instrumentos y materiales de resguardo y seguridad, mismos que no fue necesario utilizar ya que el arrendante realizó todos los trabajos requeridos</t>
  </si>
  <si>
    <t>Directriz 77-S-MTSS (trámite ante Juzgados)</t>
  </si>
  <si>
    <t>Trámites presenciales fueron transformados a virtuales lo que generó la no necesidad de viáticos y otras partidas similares</t>
  </si>
  <si>
    <t>La modificación DGPN-021-2021 fue aprobada hasta el 17 de diciembre de 2021 según Decreto 10104 que no dio plazo para ejecutar los recursos</t>
  </si>
  <si>
    <t>Ejecutar las contrataciones en el segundo semestre de conformidad con el plan de compras. 
                                                                                                         Solicitar a la empresa contratada los materiales gráficos para distintas actividades de divulgación y comunicación de la Dirección Nacional de Notariado, las cuales se encuentran programadas para el segundo semestre</t>
  </si>
  <si>
    <t>Las contrataciones bajo demanda en el Diario Oficial la Gaceta bajaron
Los certificados y carpetas para juramentaciones bajaron
Las necesidades de firmas digitales de los trabajadores bajaron
Vencimiento de contratos no se lograron prorrogar
Adjudicación por un monto menor al presupuesto</t>
  </si>
  <si>
    <t>Implementar en el segundo semestre una estrategia para mejorar la recuperación de tomos de forma directa
Aumentar el volumen de fiscalizaciones en el segundo semestre aplicando el protocolo de seguridad personal por COVID
Se remitirá antes del cierre de agosto lo correspondiente al Ministerio de Hacienda (MH) para efectuar una modificación presupuestaria</t>
  </si>
  <si>
    <t>Se ha visto truncado por las constantes incapacidades y ordenes sanitarias del personal como de los notarios
La Dirección Ejecutiva dispuso un cambio de rutina de acciones de fiscalización que obligó a variar el esquema
La modificación DGPN-021-2021 fue aprobada hasta el 17 de diciembre de 2021 según Decreto 10104 que no dio plazo para ejecutar los recursos</t>
  </si>
  <si>
    <t>Informar al Director Ejecutivo los rezagos de la ejecución del plan de compras al cierre de cada mes
Brindar seguimiento trimestral a la ejecución en el segundo semestre de contrataciones por Convenio Marco</t>
  </si>
  <si>
    <t>Se detectó que existían suficientes suministros en la bodega por ende se compró únicamente lo necesario</t>
  </si>
  <si>
    <t>Se remitirá antes del cierre de agosto lo correspondiente al Ministerio de Hacienda (MH) para efectuar una modificación presupuestaria.</t>
  </si>
  <si>
    <t>Gestionar los respectivos avales ante las instancias correspondientes el Estudio de Factibilidad del proyecto.</t>
  </si>
  <si>
    <t>-</t>
  </si>
  <si>
    <t>Dar seguimiento trimestral a la sentencia judicial en firme para el pago de los -montos correspondientes.</t>
  </si>
  <si>
    <t>- No se presentaron sentencias judiciales que implicaran una erogación de recursos para la institución</t>
  </si>
  <si>
    <t>Llevar un control mensual de las incapacidades y pago de prestaciones, de conformidad con la presentación de documentos o renuncia del personal, se ejecutará según lo entregado a la oficina de RRHH.</t>
  </si>
  <si>
    <t>Con respecto a este rubro debido a reprogramación que se realizó del presupuesto derivado de la asignación de cuotas de ejecución presupuestaria, se tiene programado realizar la adquisición de materiales y suministros para el segundo semestre, por lo cual se definen las siguientes acciones:
a. Elaborar un informe de seguimiento mensual de presupuesto de las partidas de materiales y suministros, para seguimiento de la Dirección Administrativa y del Órgano Colegiado.
b. Realizar un informe bimensual de contratación vinculadas a las partidas presupuestarias de materiales y suministros.
c. Desarrollar los carteles y ruta crítica de entrega de bienes como fecha máxima al finalizar el mes de octubre del año 2021, con el objetivo de poder recibir en tiempo los bienes y proceder con un plazo de pago adecuado en la gestión del flujo de caja.</t>
  </si>
  <si>
    <t xml:space="preserve">El impacto mayor se genera en este rubro por las medidas implementadas para la emergencia sanitaria por el COVID-19, que implicó un proceso de digitalización mucho mayor de transacciones que no era previsible determinar el impacto final en el rubro de materiales y suministros.  Además, que en virtud que la minimización del uso de vehículos, además de una menor utilización de la Planta de Emergencia implicó también una disminución en el consumo de combustible, producto precisamente de la poca movilidad de funcionarios y documentos físicos, además que se presentaron menos incidentes de interrupción del fluido eléctrico y por ende menos utilización de combustible.
A ello hay que sumar que también el impacto de las directrices en materia de gestión de gasto y de cuotas presupuestarias limitó la capacidad de ejecución, teniendo esta que programarse para el cuarto trimestre del año 2021, pues el flujo de caja ya había tenido consecuencias al pasar de una cuota total anual, a una trimestral y posteriormente a una cuota mensual para el último trimestre.  Es claro, que esto limitó la capacidad de gestión a pesar de que apenas tuvo un nivel de desviación del 0.28% con respecto al 90%, pero que también incide a pesar de las medidas adoptadas.
A lo anterior, debe de acotarse que la imposibilidad de trasladar fondos a otras partidas distintas a la de materiales y suministros, determina una rigidez del presupuesto y por ende limita la gestión de gasto.
</t>
  </si>
  <si>
    <t>En relación con esta partida, si bien se tiene una programación de ejecución, hay factores pendientes de ejecución en cuanto a la partida de prestaciones legales, en donde ya se tramitó modificación presupuestaria a fin de optimizar la gestión presupuestaria.  Por lo cual se definen las siguientes acciones:
a.  Elaborar un informe de seguimiento mensual de presupuesto de las partidas de transferencias, para seguimiento de la Dirección Administrativa y del Órgano Colegiado.
b. Realizar un seguimiento de la modificación presupuestaria.
c. Seguimiento de la gestión de juicios contencioso administrativo en proceso para disponer de los ¢ 5 millones para el pago de indemnizaciones.</t>
  </si>
  <si>
    <t xml:space="preserve">Esta partida depende de factores exógenos que no son fácilmente previsibles por el Tribunal, pues depende de la decisión de un juez que puede ser favorable o en contrario para la institución y para la cual se debe tener el contenido presupuestario para atender cualquier egreso en un plazo menor de un mes de conformidad con la aplicación del Código Contencioso Administrativo.  Adicionalmente, el Tribunal dependía también de las decisiones exógenas del Ministerio de Trabajo para autorizar la pensión de una servidora más, la cual no se materializó en el año 2021 y que consecuentemente impacta la gestión en esta partida.
Con el objetivo de realizar una mayor ejecución se realizó la modificación presupuestaria que fue aprobada hasta la última semana del mes de diciembre de 2021 y que se realizó con el objetivo de minimizar el impacto de la subejecución.  Sin embargo, aun así esta partida tuvo una ejecución de apenas un 61.09% a pesar de las medidas realizadas, pues depende de factores externos, poco previsibles por la institución.
</t>
  </si>
  <si>
    <t>Fuente: Sistema Integrado de Gestión de la Administración Financiera al 31 de diciembre del 2021</t>
  </si>
  <si>
    <t>Seguimiento de ejecución y plazas que estén vacantes y salario escolar del año 2021.</t>
  </si>
  <si>
    <t>Melina Granados Hidalgo</t>
  </si>
  <si>
    <t xml:space="preserve">Control de acción de las contrataciones administrativas y seguimiento de facturación. Dar seguimiento según el cronograma de liberación de cuota por parte del Ministerio de Hacienda. </t>
  </si>
  <si>
    <t>Control de acción de las contrataciones administrativas y seguimiento de facturación. Dar seguimiento según el cronograma de liberación de cuota por parte del Ministerio de Hacienda.</t>
  </si>
  <si>
    <t>Implementación de cargas a contratos se realizaron en tiempo, seguimiento de facturación y contratación. Seguimiento a vencimiento de contratos. Dar seguimiento según el cronograma de liberación de cuota por parte del Ministerio de Hacienda.</t>
  </si>
  <si>
    <t xml:space="preserve">Seguimiento de prestaciones legales e indemnizaciones que ingresan para tramitarlas en tiempo. </t>
  </si>
  <si>
    <t>Seguimiento constante a los contratos y el gasto por servicios públicos, para poder determinar posibles movimientos de recursos que permitan solventar faltantes en otras subpartidas</t>
  </si>
  <si>
    <t>Yorleny Elizondo Leiva</t>
  </si>
  <si>
    <t>Seguimiento constante de la ejecución, para poder determinar posibles movimientos de recursos que permitan solventar faltantes en otras subpartidas</t>
  </si>
  <si>
    <t>No aplica, por cuanto la ejecución de estos recursos depende de factores ajenos a la Administración</t>
  </si>
  <si>
    <t xml:space="preserve">78900 Atención de Personas Adscritas al Sistema Penitenciario Nacional </t>
  </si>
  <si>
    <t>Pese a que lo ocurrido en el ejercicio 2021 es circunstancial debido a la asignación de recursos en el último trimestre del año para contratar personal requerido en el proyecto Terrazas, se insistirá con el Departamento de Recursos Humanos en la revisión de las estimaciones de recursos con el fin de mejorar la ejecución del presupuesto.</t>
  </si>
  <si>
    <t>Virginia Ma. Barquero González</t>
  </si>
  <si>
    <t>Mantener los esfuerzos por asignar la cuota de gasto requerida para la atención de los distintos procesos de compra, desde el primer trimestre, máximo el segundo trimestre y así reducir los tiempos que demora la formalización de los mismos, ya que de la formalización dependen los plazos de entrega y la consecuente presentación y trámite de facturas.</t>
  </si>
  <si>
    <t xml:space="preserve">Remuneración </t>
  </si>
  <si>
    <t>Coordinar y gestionar con el Departamento de Recursos Humanos en la revisión de las estimaciones de recursos con el fin de mejorar la ejecución del presupuesto.</t>
  </si>
  <si>
    <t>Mejorar las gestiones y procedimientos para asignar la cuota de gasto requerida para la atención de los distintos procesos de compra, desde el primer trimestre, máximo el segundo trimestre y así reducir los tiempos que demora la formalización de los mismos, ya que de la formalización dependen los plazos de entrega y la consecuente presentación y trámite de facturas.</t>
  </si>
  <si>
    <t>Procurar para lograr  con el Departamento de Recursos Humanos en la revisión de las estimaciones de recursos con el fin de mejorar la ejecución del presupuesto en lo que compete a los subsidios por incapacidad.</t>
  </si>
  <si>
    <t>Mejorar la gestión para asignar la cuota de gasto requerida para la atención de los distintos procesos de compra, desde el primer trimestre, máximo el segundo trimestre y así reducir los tiempos que demora la formalización de los mismos, ya que de la formalización dependen los plazos de entrega y la consecuente presentación y trámite de facturas.
Distribuir al destino final en el menor tiempo posible los materiales.</t>
  </si>
  <si>
    <t>Mejorar la gestión para asignar la cuota de gasto requerida para la atención de los distintos procesos de compra, desde el primer trimestre, máximo el segundo trimestre y así reducir los tiempos que demora la formalización de los mismos, ya que de la formalización dependen los plazos de entrega y la consecuente presentación y trámite de facturas.
Distribuir al destino final en el menor tiempo posible los bienes.</t>
  </si>
  <si>
    <t>Debido a que se cuenta con un proceso de licitación para la adjudicación de este servicio, debido al vencimiento del actual contrato, es difícil pronosticar cual será el comportamiento del rubro en el 2022, por cuanto no sólo dependerá de las fluctuaciones de la población penal atendida en este nivel, sino del costo unitario del dispositivo de cara a las exigencias del nuevo contrato, por lo que se estará monitoreando el comportamiento en las condiciones actuales y visualizando el impacto que la nueva contratación pueda tener sobre este rubro.</t>
  </si>
  <si>
    <t>Insistir ante el Departamento de Gestión Institucional de Recursos Humanos para el seguimiento de las incapacidades reportadas y mejorar la estimación presupuestaria</t>
  </si>
  <si>
    <t>Msc. Jairo Vargas Agüero. Jefe Programa 790
Licda. Shirley Picado Gutiérrez. Coordinadora Administrativa Programa 790.
Licda. Jeimy Calvo Berrocal, Asistente Administrativa Programa 790.</t>
  </si>
  <si>
    <t>Msc. Jairo Vargas Agüero. Jefe Programa 790
Licda. Shirley Picado Gutiérrez. Coordinadora Administrativa Programa 790.
Licda. Jeimy Calvo Berrocal, Asistente Administrativa Programa 790</t>
  </si>
  <si>
    <t>Se continuarán implementando las siguientes acciones:           
 -Seguimiento a presentación y pago de facturas por concepto de contrataciones generadas en el primer y segundo semestre del año.
 -Seguimiento a la adjudicación de las contrataciones presentadas ante la Proveeduría Institucional.
 -Gestionar los ajustes de cuota que sean posibles para dar contenido a las contrataciones ante la insuficiente liberación de cuota.
-Seguimiento a las modificaciones presupuestarios solicitadas</t>
  </si>
  <si>
    <t>Se continuarán implementando las siguientes acciones: 
 - Seguimiento a los pagos por conceptos de derechos sociales que deben pagarse durante el ejercicio económico.
- Seguimiento a las posibles indemnizaciones y prestaciones legales que se tramiten ante la Dirección Jurídica y Recursos Humanos.
 -Seguimiento al pago de resoluciones por concepto de indemnizaciones y prestaciones legales que se generen en el periodo</t>
  </si>
  <si>
    <t>Seguimiento a la ejecución de los nuevos gastos presupuestados</t>
  </si>
  <si>
    <t>No aplica por cuanto el gasto de esta partida no depende de acciones administrativas</t>
  </si>
  <si>
    <t>84.72%</t>
  </si>
  <si>
    <t xml:space="preserve">Se pagará normalmente la planilla mensual correspondiente a los funcionarios de la PRODHAB, </t>
  </si>
  <si>
    <t>Lic. Mario Barrantes Fonseca</t>
  </si>
  <si>
    <t>76.45%</t>
  </si>
  <si>
    <t>Se le dará continuidad a los contratos existentes, siendo este año 2022 el primer año en el que se contará con todos los contratos por servicios completos.</t>
  </si>
  <si>
    <t>Encargado de la Unidad Solicitante (los contratos de TI el Ing. Salatiel Hernandez Porras, el contrato de Alquiler como Fiscalizadora Master. Elizabeth Mora Elizondo, en coordinación con la Proveedora Institucional Licda. Ericka Esquivel Quirós.</t>
  </si>
  <si>
    <t>42.83%</t>
  </si>
  <si>
    <t>Se realizarán las compras programadas según la necesidad de la Agencia en respeto a las directrices y circulares que emitan los entes reguladores.</t>
  </si>
  <si>
    <t>Encargado de la Unidad Solicitante en coordinación con la Proveedora Institucional Licda. Ericka Esquivel Quirós.
1. Tecnología de Información Ing. Salatiel Hernandez Porras.
2. Registro de Archivo y Base de Datos: Licda. Karla Quesada.
3. Dirección: Master Elizabeth Mora Elizondo.</t>
  </si>
  <si>
    <t>68.58%</t>
  </si>
  <si>
    <t>Se cumplirá con el pago de las indemnizaciones, prestaciones e incapacidades que surjan durante el periodo.</t>
  </si>
  <si>
    <t>Factor 5: Realizar un monitoreo del comportamiento de las estimaciones en remuneraciones</t>
  </si>
  <si>
    <t>Karla Cubero Paniagua</t>
  </si>
  <si>
    <t>Factor 8: Realizar un monitoreo del comportamiento de los afiliados a la Asociación Solidarista</t>
  </si>
  <si>
    <t>Factor 5: Realizar un monitoreo del comportamiento de los deducibles</t>
  </si>
  <si>
    <t>Luis Barrantes Aguilar</t>
  </si>
  <si>
    <t>Factor 5: Analizar el comportamiento de las horas asignadas para mejoras del Sistema BOS</t>
  </si>
  <si>
    <t>Roger Ureña Vega</t>
  </si>
  <si>
    <t>Factor 8: Analizar el comportamiento en las partidas de servicios públicos</t>
  </si>
  <si>
    <t>Factor 8: Realizará un monitoreo del comportamiento de las   comisiones bancarias</t>
  </si>
  <si>
    <t>30/16/2022</t>
  </si>
  <si>
    <t>Factor 8: Realizará un monitoreo del comportamiento del presupuesto asignado a las firmas</t>
  </si>
  <si>
    <t>Factor 8: Realizar un análisis de los recursos asignados a la fumigación.</t>
  </si>
  <si>
    <t>Factor 8: Analizar el comportamiento de los recursos asignado a viáticos</t>
  </si>
  <si>
    <t>Carlos Andrés Sanabria Vargas</t>
  </si>
  <si>
    <t>Factor 8: Revisar la ejecución de los recursos asignados a capacitaciones</t>
  </si>
  <si>
    <t>Factor 10: Analizar el comportamiento de la demanda para a publicaciones en La Gaceta  y de las Juramentaciones (papelería)</t>
  </si>
  <si>
    <t>Melissa Mesén Porras</t>
  </si>
  <si>
    <t>Factor 10: Incrementar las giras para la fiscalización de notarios</t>
  </si>
  <si>
    <t>Factor 8: Analizar la ejecución de los recursos asignados a compras de alcohol en gel, tóner, útiles y materiales de oficina y cómputo</t>
  </si>
  <si>
    <t>Factor 5: Analizar la ejecución de los recursos asignados a compra de bombillos y materiales</t>
  </si>
  <si>
    <t>Factor 5: Analizar la ejecución de los recursos asignados a compra de papal y en caso de preverse una subejecución de recursos, realizar una modificación presupuestaria a mediados del período 2022.</t>
  </si>
  <si>
    <t>Factor 10: Verificar que los recursos en bienes duraderos correspondan a los proyectos que tiene la DNN en el Banco de Proyectos de Inversión Pública (BPIP)</t>
  </si>
  <si>
    <t>Thony Umaña Diaz</t>
  </si>
  <si>
    <t>Factor 5: Realizará un monitoreo del comportamiento de la estimación de los extremos laborales y en caso de preverse una subejecución de recurso, realizar una modificación presupuestaria a mediados del período 2022.</t>
  </si>
  <si>
    <t xml:space="preserve">Como acciones correctivas, se determina:
a.	Reevaluar el consumo de materiales y suministros a efectos de realizar una proyección para el año 2022.
b.	Determinar el impacto de la vuelta a la presencialidad de los funcionarios.
c.	Desarrollar la contratación de materiales y suministros, siempre que la cuota presupuestaria sea suficiente para el segundo trimestre del año 2022 y respectivamente para el tercer y cuarto trimestre.
d.	Monitorear mensualmente la partida por medio de la gestión de informes mensuales.
e.	Realizar una posible modificación presupuestaria en caso de que se verifique que el consumo será menor para el año 2022.
Como acciones correctivas, se determina:
a.	Reevaluar el consumo de materiales y suministros a efectos de realizar una proyección para el año 2022.
b.	Determinar el impacto de la vuelta a la presencialidad de los funcionarios.
c.	Desarrollar la contratación de materiales y suministros, siempre que la cuota presupuestaria sea suficiente para el segundo trimestre del año 2022 y respectivamente para el tercer y cuarto trimestre.
d.	Monitorear mensualmente la partida por medio de la gestión de informes mensuales.
e.	Realizar una posible modificación presupuestaria en caso de que se verifique que el consumo será menor para el año 2022.
</t>
  </si>
  <si>
    <t>Luis Gustavo Socatelli Porras.</t>
  </si>
  <si>
    <t>Transferencias corrientes.</t>
  </si>
  <si>
    <t xml:space="preserve">Como acciones correctivas:
a.	Realizar una coordinación con la Asesoría Legal del estado de los juicios en el Contencioso Administrativo para determinar posibles escenarios de ganar o perder los juicios en proceso.
b.	Monitorear el estado de las incapacidades de los funcionarios y poder realizar una proyección.
c.	Realizar los pagos en tiempo de las transferencias a la Caja Costarricense y de Seguro Social.
d.	Realizar un monitoreo mensual para la gestión de egresos y proponer posibles modificaciones en caso de que para el primer semestre no tenga una ejecución estimada.
e.	Realizar modificación presupuestaria para utilización de los recursos en la partida de remuneraciones y componentes.
</t>
  </si>
  <si>
    <t>Se continuarán implementando las siguientes acciones:
 -Seguimiento a presentación y pago de facturas por servicios públicos.
-Seguimiento a presentación y pago de facturas por contratos de arrendamientos y contratos continuos.
-Seguimiento a presentación y pago de facturas por concepto de contrataciones generadas en el primer y segundo semestre del año.
-Seguimiento a la adjudicación de las contrataciones presentadas ante la Proveeduría Institucional.
-Gestionar los ajustes de cuota que sean posibles para dar contenido a las contrataciones ante la insuficiente liberación de cuota.
-Seguimiento a las modificaciones presupuestarios solicitadas</t>
  </si>
  <si>
    <t>Se continuarán implementando las siguientes acciones:
-Seguimiento a presentación y pago de facturas por contratos de arrendamientos y contratos continuos.
-Seguimiento a presentación y pago de facturas por concepto de contrataciones generadas en el primer y segundo semestre del año.
-Seguimiento a la adjudicación de las contrataciones presentadas ante la Proveeduría Institucional.
 -Gestionar los ajustes de cuota que sean posibles para dar contenido a las contrataciones ante la insuficiente liberación de cuota.
-Seguimiento a las modificaciones presupuestarios solicitadas</t>
  </si>
  <si>
    <r>
      <t>Cuadro 5</t>
    </r>
    <r>
      <rPr>
        <sz val="10"/>
        <color rgb="FF000000"/>
        <rFont val="Arial"/>
        <family val="2"/>
      </rPr>
      <t xml:space="preserve">. </t>
    </r>
    <r>
      <rPr>
        <b/>
        <sz val="10"/>
        <color rgb="FF000000"/>
        <rFont val="Arial"/>
        <family val="2"/>
      </rPr>
      <t xml:space="preserve">Proyectos registrados en el Banco de Proyectos de Inversión Pública </t>
    </r>
    <r>
      <rPr>
        <b/>
        <vertAlign val="superscript"/>
        <sz val="10"/>
        <color rgb="FF000000"/>
        <rFont val="Arial"/>
        <family val="2"/>
      </rPr>
      <t>/1</t>
    </r>
  </si>
  <si>
    <r>
      <t>Presupuesto actual</t>
    </r>
    <r>
      <rPr>
        <b/>
        <vertAlign val="superscript"/>
        <sz val="10"/>
        <color rgb="FFFFFFFF"/>
        <rFont val="Arial"/>
        <family val="2"/>
      </rPr>
      <t>/1</t>
    </r>
    <r>
      <rPr>
        <b/>
        <sz val="10"/>
        <color rgb="FFFFFFFF"/>
        <rFont val="Arial"/>
        <family val="2"/>
      </rPr>
      <t xml:space="preserve"> 2021</t>
    </r>
  </si>
  <si>
    <r>
      <t>Presupuesto ejecutado</t>
    </r>
    <r>
      <rPr>
        <b/>
        <vertAlign val="superscript"/>
        <sz val="10"/>
        <color rgb="FFFFFFFF"/>
        <rFont val="Arial"/>
        <family val="2"/>
      </rPr>
      <t>/2</t>
    </r>
    <r>
      <rPr>
        <b/>
        <sz val="10"/>
        <color rgb="FFFFFFFF"/>
        <rFont val="Arial"/>
        <family val="2"/>
      </rPr>
      <t xml:space="preserve"> 2021</t>
    </r>
  </si>
  <si>
    <t>78600 Actividades Centrales</t>
  </si>
  <si>
    <t>Insistir con el Departamento de Recursos Humanos en la revisión de las estimaciones de recursos con el fin de mejorar la ejecución del presupuesto en lo que compete a los subsidios por incapacidad.</t>
  </si>
  <si>
    <t xml:space="preserve">78902 Atención de Mujeres Sujetas a Medidas Privativas de Libertdad </t>
  </si>
  <si>
    <t xml:space="preserve">Persona atendida </t>
  </si>
  <si>
    <t xml:space="preserve">34.353,00¹ </t>
  </si>
  <si>
    <t>Metro Cuadrado de construcción</t>
  </si>
  <si>
    <t>1.603,00</t>
  </si>
  <si>
    <t>Persona valorada.</t>
  </si>
  <si>
    <t>1.850,00</t>
  </si>
  <si>
    <t>Persona Atendida.</t>
  </si>
  <si>
    <t>16.427,00¹</t>
  </si>
  <si>
    <t>Fuente: Unidad de Investigación y Estadística. - Instituto Nacional de Criminología. -Dirección General de Adaptación Social. 
¹ Corresponde a la población penitenciaria del Nivel proyectada, durante el proceso de programación 2021.
² Corresponde a la población penitenciaria al 30 de junio 2021.</t>
  </si>
  <si>
    <t>PF.01 Atención de la población adscrita al Sistema Penitenciario
Nacional</t>
  </si>
  <si>
    <t>PF. Prevención del delito y promoción de la paz ciudadana</t>
  </si>
  <si>
    <t>Persona usuaria de servicios</t>
  </si>
  <si>
    <t>25.000,00¹</t>
  </si>
  <si>
    <t>PF.01. Defensa del Estado y servicio de asistencia jurídica al sector
Público</t>
  </si>
  <si>
    <t>Proceso Judicial con Intervención de la PGR.</t>
  </si>
  <si>
    <t>Sistema Litigioso</t>
  </si>
  <si>
    <t>Pronunciamiento e Informe emitido.</t>
  </si>
  <si>
    <t>Sistema Integrado de Gestión.</t>
  </si>
  <si>
    <t>Actuación Notarial Formalizada.</t>
  </si>
  <si>
    <t>Sistema de Gestión de Archivos de la Notaría del Estado.</t>
  </si>
  <si>
    <t>PF.01. Prevención, detección y combate de la corrupción</t>
  </si>
  <si>
    <t xml:space="preserve">Persona capacitada. </t>
  </si>
  <si>
    <t>2.957,00</t>
  </si>
  <si>
    <t>2.996,00</t>
  </si>
  <si>
    <t>Dirección Ética Publica</t>
  </si>
  <si>
    <t xml:space="preserve">Denuncia administrativa por corrupción o déficit de transparencia abordados. </t>
  </si>
  <si>
    <t>Dirección de la Ética Publica</t>
  </si>
  <si>
    <t xml:space="preserve">Guías y manual publicado. </t>
  </si>
  <si>
    <t>Fuente: Iinformación aportada por la Dirección de la Ética Pública</t>
  </si>
  <si>
    <t>PF.01. Documentos inscritos</t>
  </si>
  <si>
    <t>Documento inscrito.</t>
  </si>
  <si>
    <t>877.334</t>
  </si>
  <si>
    <t>824.553</t>
  </si>
  <si>
    <t>Estadísticas institucionales obtenidas de las bases de datos</t>
  </si>
  <si>
    <t>PF.02. Documentos de información cartográfica, geográfica, geodésica y geofísica técnicos emitidos a usuarios.</t>
  </si>
  <si>
    <t>Informe emitido.</t>
  </si>
  <si>
    <t>1.783</t>
  </si>
  <si>
    <t>1.461</t>
  </si>
  <si>
    <t>Información proporcionada por la Dirección del IGN</t>
  </si>
  <si>
    <t>PF.03. Certificaciones emitidas a usuarios</t>
  </si>
  <si>
    <t>Certificación.</t>
  </si>
  <si>
    <t>3.650.513</t>
  </si>
  <si>
    <t>3.355.198</t>
  </si>
  <si>
    <t xml:space="preserve">Estadísticas institucionales obtenidas de las bases de datos </t>
  </si>
  <si>
    <t>PF.01. Opiniones jurídicas.</t>
  </si>
  <si>
    <t>Opinión jurídica.</t>
  </si>
  <si>
    <t>Información suministrada por la Dirección Nacional de la PRODHAB</t>
  </si>
  <si>
    <t>PF.02. Resoluciones administrativas.</t>
  </si>
  <si>
    <t>Resolución administrativa</t>
  </si>
  <si>
    <t>Información suministrada por el Dpto. de Archivo y Registro de Bases de Datos de la PRODHAB</t>
  </si>
  <si>
    <t>PF.03. Persona capacitada</t>
  </si>
  <si>
    <t>Personas capacitadas en temas de protección de datos.</t>
  </si>
  <si>
    <t>Unidad de Divulgación PRODHAB</t>
  </si>
  <si>
    <t>PF.01. Regulación y control del ejercicio de la función notarial</t>
  </si>
  <si>
    <t>Persona habilitada</t>
  </si>
  <si>
    <t>1.386,00</t>
  </si>
  <si>
    <t>Unidades sustantivas de la Dirección Nacional de Notariado</t>
  </si>
  <si>
    <t>91.00%</t>
  </si>
  <si>
    <t>Sistema Digital de Gestión de Expedientes y Estadísticas del Tribunal Registral Administrativo</t>
  </si>
  <si>
    <t>Ministerio de Justicia y Paz</t>
  </si>
  <si>
    <t>78902  Atención de Mujeres Sujetas a Medidas Privativas de Libertad</t>
  </si>
  <si>
    <t>78903  Atención de Población Penal Juvenil</t>
  </si>
  <si>
    <t>78904  Atención de Personas en Centros Semi Institucionales</t>
  </si>
  <si>
    <t>78905  Atención de Población en Comunidad</t>
  </si>
  <si>
    <t>78906  Atención de Población Sujeta a Dispositivos Electrónicos</t>
  </si>
  <si>
    <t>79000  Prevención de la Violencia y Promoción de la Paz Social</t>
  </si>
  <si>
    <t>78600Actividades Centrales</t>
  </si>
  <si>
    <t>79500 Agencia de Protección de Datos de los Habitantes PRODHAB</t>
  </si>
  <si>
    <t>79100  Defensa del Estado y Asistencia Jurídica al Sector Público</t>
  </si>
  <si>
    <t>79300  Prevención, Detección y Combate de la Corrupción</t>
  </si>
  <si>
    <t>79400  Registro Nacional</t>
  </si>
  <si>
    <t>79500  Agencia de Protección de Datos de los Hábitantes PRODHAB</t>
  </si>
  <si>
    <t>79800  Dirección Nacional de Notariado Público</t>
  </si>
  <si>
    <t>79900  Tribunal Registral Administrativo</t>
  </si>
  <si>
    <t xml:space="preserve">78800 Actividades Comunes a la Defensa del Estado- Asistencia </t>
  </si>
  <si>
    <t xml:space="preserve"> 78903 Atención a Población Penal Juvenil.</t>
  </si>
  <si>
    <t>78906 Unidad de Atención a Población Sujeta a Dispositivos Electrónicos</t>
  </si>
  <si>
    <t>79500 Agencia de Protección de Datos de los Habitantes</t>
  </si>
  <si>
    <t>79800 Dirección Nacional de Notariado</t>
  </si>
  <si>
    <t>78700 Actividades Comunes</t>
  </si>
  <si>
    <t>78900 Atención de Personas Adscritas al Sistema Penitenciario Nacional</t>
  </si>
  <si>
    <t>79000 Prevención de la Violencia y Promoción de la Paz Social.</t>
  </si>
  <si>
    <t xml:space="preserve">78700 Actividades Comunes </t>
  </si>
  <si>
    <t xml:space="preserve">79300 Prevención, Detección y Combate de la Corrupción </t>
  </si>
  <si>
    <t xml:space="preserve">1.01.03 Alquiler de equipo de cómputo </t>
  </si>
  <si>
    <t>1.02.01 Servicio de agua y alcantarillado</t>
  </si>
  <si>
    <t xml:space="preserve">1.02.04 Servicio de Telecomunicaciones </t>
  </si>
  <si>
    <t xml:space="preserve">1.05.01 Transporte dentro del país </t>
  </si>
  <si>
    <t xml:space="preserve">2.01.01 Combustibles y Lubricantes </t>
  </si>
  <si>
    <t>Fuente: Informe Consolidado de cumplimiento de la norma N°10 (MJP-DM-007-2022)</t>
  </si>
  <si>
    <t xml:space="preserve">Norma 10 Dec. 42798-H </t>
  </si>
  <si>
    <t>7900 Prevención de la Violencia y Promoción de la Paz Social.</t>
  </si>
  <si>
    <t>PF.01.01 Porcentaje de resoluciones de los recursos de apelación interpuestos respecto del total de recursos interpuestos</t>
  </si>
  <si>
    <t>100.00%</t>
  </si>
  <si>
    <t>PF.01.02. Disminuir el plazo de revisión y firma de las resoluciones emitas por el Órgano Colegiado</t>
  </si>
  <si>
    <t xml:space="preserve">8 días </t>
  </si>
  <si>
    <t>PF.01.03. Porcentaje de generación de política institucional y administrativa y sustantiva para gestionar el desarrollo institucional.</t>
  </si>
  <si>
    <t>PF.01.04. Porcentaje de foros participados y organizados por el Tribunal Registral Administrativo (TRA).</t>
  </si>
  <si>
    <t>Matriz de seguimiento de capacitación y foros.</t>
  </si>
  <si>
    <t>PF.01.05. Disminución del plazo de admisibilidad del expediente</t>
  </si>
  <si>
    <t>50.00%</t>
  </si>
  <si>
    <t xml:space="preserve">PF.01.06. Plazo de redacción de votos emitidos </t>
  </si>
  <si>
    <t>PF.01.07. Publicación de votos comunicados a las partes en el sitio web</t>
  </si>
  <si>
    <t>PF.01.08. Atención de consultas y peticiones de usuarios</t>
  </si>
  <si>
    <t>Estadísticas del Asesoría Legal.</t>
  </si>
  <si>
    <t>P.01.10. Porcentaje de resoluciones revocadas en Sede Judicial respecto del total de resoluciones en Sede Judicial.</t>
  </si>
  <si>
    <t>PF. 01 Regulación y control del ejercicio de la función notarial.</t>
  </si>
  <si>
    <t>PF.01.01. Total, de personas legalmente habilitadas para ejercer la función de notariado en Costa Rica.</t>
  </si>
  <si>
    <t>Informes mensuales Unidad Legal Notarial</t>
  </si>
  <si>
    <t>1.224,00</t>
  </si>
  <si>
    <t>2.040,00</t>
  </si>
  <si>
    <t>Informes mensuales Unidad Legal Notarial y Unidad de Fiscalización Notarial</t>
  </si>
  <si>
    <t>PF.01.02. Total, de actos finales para revocar la habilitación del ejercicio del notariado en Costa Rica.</t>
  </si>
  <si>
    <t>PF.02.01 Porcentaje de denuncias resueltas respecto del total de denuncias presentadas en el año t. (Gestión - eficacia)</t>
  </si>
  <si>
    <t xml:space="preserve">Debido a la gran cantidad de denuncias presentadas anualmente y la cantidad limitada de recurso humano para atender dichas denuncias.  </t>
  </si>
  <si>
    <t>Licda. Karla Quesada.</t>
  </si>
  <si>
    <t>Durante el año 2022.</t>
  </si>
  <si>
    <t>PF.03 01 Cantidad de personas que participaron en las actividades de divulgación realizadas. (Gestión - eficacia)</t>
  </si>
  <si>
    <t>Las actividades virtuales se ven limitadas a solo aquellos habitantes que cuentan con acceso a las herramientas tecnológicas.</t>
  </si>
  <si>
    <t>Ajustar su meta de alcance de personas capacitadas tomando en consideración la nueva realidad país, las limitantes tecnológicas y de recurso humano.</t>
  </si>
  <si>
    <t>Licda. Tatiana Barboza B.</t>
  </si>
  <si>
    <t>Año 2022</t>
  </si>
  <si>
    <t xml:space="preserve">1-   Se expondrá antes las instancias correspondientes la necesidad de la Agencia de contar con más personal. 
2-   Se establecerán mayores controles en los plazos de respuesta, y se revisarán los indicadores, de forma que las metas sean más acordes con la realidad institucional. </t>
  </si>
  <si>
    <t>Fuente: Agencia de Protección de Datos de los habitantes (PRODHAB)</t>
  </si>
  <si>
    <t>PF.03.02. Porcentaje del grado de satisfacción de las personas capacitadas (Gestión-calidad)</t>
  </si>
  <si>
    <t>La Unidad de Divulgación creo un formato de formulario de satisfacción de las personas capacitadas utilizando el sitio web Google Forms, a través del cual se pretende medir el nivel de satisfacción por usuario luego de impartida cada capacitación.</t>
  </si>
  <si>
    <t>Una medida correctiva sería modificar o variar el indicador que la herramienta de medición tiene en sí para validar este punto.</t>
  </si>
  <si>
    <t>En este caso no aplica debido a que gracias al cuestionario implementado se ha logrado el objetivo.</t>
  </si>
  <si>
    <t>La Unidad de Divulgación creo un formato de formulario de satisfacción de las personas capacitadas utilizando el sitio web Google Forms, a través del cual se pretende medir el nivel de satisfacción por usuario luego de impartida cada capacitación.
Una medida correctiva sería modificar o variar el indicador que la herramienta de medición tiene en sí para validar este punto.</t>
  </si>
  <si>
    <t>PF.01.01 Porcentaje de consultas escritas y telefónicas valoradas y resueltas respecto del total de consultas escritas telefónicas y escritas recibidas. (Gestión- Eficacia)</t>
  </si>
  <si>
    <t>Departamento de Registro de Archivos y Bases de Datos</t>
  </si>
  <si>
    <t>5.31%</t>
  </si>
  <si>
    <t>PF.02.02 Total de solicitudes de inscripción registradas en la Base de Datos PRODHAB. (Gestión - eficacia)</t>
  </si>
  <si>
    <t>PF.03. Personas capacitadas en temas de protección de datos</t>
  </si>
  <si>
    <t>Unidad Divulgación</t>
  </si>
  <si>
    <t>PF.03 02 Porcentaje del grado de satisfacción de las personas capacitadas (Gestión-calidad)</t>
  </si>
  <si>
    <t>Metas cuyo cumplimiento se planifica concretar en el segundo semestre</t>
  </si>
  <si>
    <t>La creación del formulario fue una acción correctiva totalmente exitosa ya que con esta herramienta fue posible medir el grado de satisfacción de los habitantes capacitados en el tema de protección de datos.</t>
  </si>
  <si>
    <t>PF.01.01. Porcentaje de defectos revocados en el proceso de calificación.</t>
  </si>
  <si>
    <t>Cumplimiento Medio (CM)</t>
  </si>
  <si>
    <t>Estadísticas institucionales obtenidas de las bases de datos y el Departamento Financiero.</t>
  </si>
  <si>
    <t>PF.02.  Documentos de información cartográfica, geográfica, geodésica y geofísica técnicos emitidos a usuarios.</t>
  </si>
  <si>
    <t>PF.02.01. Tiempo promedio de atención de estudios geográficos (días).</t>
  </si>
  <si>
    <t>Indicadores institucionales, la información la proporciona la Dirección del IGN.</t>
  </si>
  <si>
    <t>PF.03.01. Porcentaje de servicios digitales entregados vía digital (portal).</t>
  </si>
  <si>
    <t>Estadísticas institucionales obtenidas de las bases de datos.</t>
  </si>
  <si>
    <t>PF.01.03 Porcentaje de ejecución presupuestaria del Programa 794 respecto del total de presupuesto asignado</t>
  </si>
  <si>
    <t>PF.01.02. Porcentaje defectos revocados en el proceso de calificación catastral.</t>
  </si>
  <si>
    <t>6
Días</t>
  </si>
  <si>
    <t>PF.02.02. Cantidad de servicios de información geográfica interoperablespublicados en el Sistema Nacional de Información Territorial.</t>
  </si>
  <si>
    <t>Documento Inscrito.</t>
  </si>
  <si>
    <t>Informe Emitido.</t>
  </si>
  <si>
    <t>Los resultados de este indicador dependen de las necesidades de los usuarios, debido a las limitaciones producto de la pandemia, no se recibieron las solicitudes que, según la tendencia, el comportamiento fue menor.</t>
  </si>
  <si>
    <t>Analizar la tendencia contemplando los 2 últimos años.</t>
  </si>
  <si>
    <t>Análisis de cálculos para indicarlo en el POI 2023.</t>
  </si>
  <si>
    <t>Xinia Rodríguez Hernández</t>
  </si>
  <si>
    <t xml:space="preserve">Marta Aguilar, Marvin Chaverri y Xinia Rodríguez </t>
  </si>
  <si>
    <t>Certificación</t>
  </si>
  <si>
    <t>Fuente: Estadísticas institucionales obtenidas de las bases de datos.</t>
  </si>
  <si>
    <t xml:space="preserve">PF.01.01. Porcentaje de incremento de las personas capacitadas para prevenir hechos de corrupción respecto a la línea base. </t>
  </si>
  <si>
    <t>Dirección Ética Pública</t>
  </si>
  <si>
    <t xml:space="preserve">PF.01.02. Porcentaje del grado de satisfacción de las personas capacitadas. </t>
  </si>
  <si>
    <t xml:space="preserve">PF.01.03. Porcentaje de las denuncias concluidas del año t/el total de las denuncias ingresadas en el año de la línea base. </t>
  </si>
  <si>
    <t xml:space="preserve">PF.01.04. Documento de prevención elaborado. </t>
  </si>
  <si>
    <t xml:space="preserve">Sistema Integrado de Gestión  </t>
  </si>
  <si>
    <t xml:space="preserve">PF.01.01. Porcentaje de pagos evitados al estado en la ejecución de sentencias por recursos de amparo respecto a los montos demandados. </t>
  </si>
  <si>
    <t xml:space="preserve">PF.01.02. Porcentaje de consultas acumuladas resueltas de períodos anteriores. </t>
  </si>
  <si>
    <t xml:space="preserve">PF.01.03. Porcentaje de ahorro en la formalización de escrituras. </t>
  </si>
  <si>
    <t>PF.01. Defensa del Estado y servicio de asistencia jurídica al sector Público.</t>
  </si>
  <si>
    <t xml:space="preserve">PF.01.01 Porcentaje de incremento de espacios locales que implementan procesos de articulación bajo el enfoque de prevención de la violencia y promoción de la paz a nivel primario y secundario, según los cantones prioritarios. (Eficacia)  </t>
  </si>
  <si>
    <t xml:space="preserve">PF.01.02. Porcentaje de jóvenes y adultos que participan en sesiones para la prevención de la violencia que afecta a las juventudes. </t>
  </si>
  <si>
    <t xml:space="preserve">PF.01.03 Porcentaje de procesos de mediación realizados como mecanismos de resolución alterna de conflictos a través de las Casas de Justicia.  (calidad)  </t>
  </si>
  <si>
    <t xml:space="preserve">PF.01.04 Porcentaje de personas satisfechas con el servicio brindado en las Casas de Justicia. (Calidad)  </t>
  </si>
  <si>
    <t>Criterios emitidos e Informe anual UTCI</t>
  </si>
  <si>
    <t xml:space="preserve">Actas de Sesiones Ordinarias y Extraordinarias de la Comisión de Control y Calificación de Espectáculos Públicos, Informes de Seguimiento y Evaluación, listas de participación, registros fotográficos.  </t>
  </si>
  <si>
    <t xml:space="preserve">PF.01.05 Porcentaje de criterios emitidos en consulta indígena del año t con respecto a la totalidad de consultas indígenas presentadas en el año T. (Eficacia) </t>
  </si>
  <si>
    <t xml:space="preserve">Listas de asistencia; listas de acceso y registro a sesiones de trabajo virtual; pantallazos de sesiones con los y las participante; instrumentos trabajados y generados; síntesis de informe realizada por la DIGEPAZ. (comunidades: Aguas Zarcas, Pococí, Limón, Upala, Pérez Zeledón y Heredia) </t>
  </si>
  <si>
    <t>Expedientes de usuarios. 
Informes mensuales de la coordinación de cada Casa de Justicia</t>
  </si>
  <si>
    <t>Boletas de evaluación del servicio en expedientes de usuarios. 
Informes mensuales de la coordinación de cada Casa de Justicia e informes de procesos de capacitación</t>
  </si>
  <si>
    <t xml:space="preserve">PF.01.06 Incremento de la cantidad de personas capacitadas en relación con los contenidos de espectáculos públicos y materiales audiovisuales, para proteger a las personas menores de edad, en cuanto al acceso, difusión y comercialización de esos materiales, respecto del año base (Eficacia). </t>
  </si>
  <si>
    <t xml:space="preserve">PF.01.01 Porcentaje de población penitenciaria de la Unidad de Atención a personas sujetas a monitoreo con Dispositivos Electrónicos que es atendida individual, y en su entorno social externo respecto al total de personas sentenciadas adscritas a la Unidad eficacia). </t>
  </si>
  <si>
    <t xml:space="preserve">Sistemas de información institucional y Sistemas de información de la UME Informe Semestral </t>
  </si>
  <si>
    <t>PF.01 Atención de la población adscrita al Sistema Penitenciario Nacional</t>
  </si>
  <si>
    <t>2.433,00²</t>
  </si>
  <si>
    <t>Sistemas de información institucional
Sistemas de información de la UME</t>
  </si>
  <si>
    <t>Persona Atendida</t>
  </si>
  <si>
    <t>ver observación.</t>
  </si>
  <si>
    <t>OBSERVACIÓN: La población activa del Nivel al 31 Diciembre 2021 es de 8.281 personas. 
	La población total del Nivel al 17 de diciembre es de 14.366 personas, existiendo una cantidad de población pendiente de resolución judicial por sobreseimiento o revocatoria. 
	Esta información se obtiene del informe quincenal que remiten las oficinas del Nivel de Atención en Comunidad.
	La población adscrita sufre de constante movimiento.</t>
  </si>
  <si>
    <t xml:space="preserve">PF.01.01. Porcentaje de población penitenciaria del nivel de atención en Comunidad que es atendida individual y en su entorno social externo respecto al total de personas activas adscritas al Nivel de Comunidad. (Gestión eficacia) </t>
  </si>
  <si>
    <t xml:space="preserve">PF.01.01. Porcentaje de población sentenciada del Nivel de Atención Semi- Institucional que realiza actividades ocupacionales remuneradas respecto del total de personas sentenciadas de dicho nivel. (Eficacia) </t>
  </si>
  <si>
    <t>Informes de la Evaluación del POI de la Direcciones del Centro. Datos incorporados al SIGI.</t>
  </si>
  <si>
    <t>Informes de la Evaluación del POI de la Direcciones del Centro. Registros de asistencia a los procesos grupales seguimiento de atención expediente administrativo de los beneficiados. Datos incorporados al SIGI.</t>
  </si>
  <si>
    <t xml:space="preserve">PF.01.02. Porcentaje de población sentenciada del Nivel Semi-Institucional inserta en procesos grupales del Sistema Penitenciario Nacional, respecto del total de población sentenciada del Nivel Semi Institucional. 
(Eficacia Calidad) </t>
  </si>
  <si>
    <t xml:space="preserve">PF.01.01 Porcentaje de población Penal Juvenil que completan el Programa de Educación Formal respecto al total de población Penal Juvenil sentenciada de los Centros Zurquí y Ofelia Vicenzi. (Eficacia) </t>
  </si>
  <si>
    <t xml:space="preserve">Registros de asistencias y control de datos del área educativa </t>
  </si>
  <si>
    <t xml:space="preserve">PF.01.02 Porcentaje de población Penal Juvenil capacitadas con certificación en el año t, en relación con el total de población Penal Juvenil sentenciada los Centros Zurquí y Ofelia Vicenzi. (Eficacia) </t>
  </si>
  <si>
    <t>Listado de población, control de asistencia certificados otorgados</t>
  </si>
  <si>
    <t xml:space="preserve">PF.01.03. Porcentaje de población Penal Juvenil que ejecutan actividades culturales, recreativas y deportivas, respecto al total de población Penal Juvenil de los Centros Zurquí y Ofelia Vicenzi  (Eficacia) </t>
  </si>
  <si>
    <t xml:space="preserve">Listado de personas-control de asistencia-programaciones  </t>
  </si>
  <si>
    <t xml:space="preserve">PF.01.05. Porcentaje de población sentenciada del Nivel de Atención Penal Juvenil que participa en actividades ocupacionales remuneradas respecto del total de personas sentenciadas de dicho nivel. (Eficacia)  </t>
  </si>
  <si>
    <t xml:space="preserve">Lista de participantes Crónicas de las sesiones grupales
Reportes de asistencia </t>
  </si>
  <si>
    <t xml:space="preserve">Registro y control de planillas, informes de orientación Reportes de aistencia </t>
  </si>
  <si>
    <t xml:space="preserve">PF.01.06. Porcentaje de población penal juvenil sentenciada con seguimiento y atención en el cumplimiento de las sanciones alternativas en materia Penal Juvenil, respecto al total de población de sanciones alternativas. </t>
  </si>
  <si>
    <t xml:space="preserve">Registros y expedientes administrativos
Programación mensual de atención según profesional por región </t>
  </si>
  <si>
    <t xml:space="preserve">PF.01.01 Porcentaje de mujeres sujetas a medidas privativas de libertad que avanzan en el cumplimiento de programas de educación respecto al total de mujeres matriculadas. </t>
  </si>
  <si>
    <t xml:space="preserve">PF.01.02. Porcentaje de mujeres sujetas a medidas privativas de Libertad sentenciadas capacitadas con certificación en el año t, en relación con el total de mujeres Sujetas a Medidas Privativas de Libertad sentenciadas. (Eficacia). </t>
  </si>
  <si>
    <t>Informe Dpto. Educativo CAI Vilma Curling
Sistema Integral de Gestión Institucional SIGI Carpeta MJP indicadores 
Informe Semestral 2021</t>
  </si>
  <si>
    <t>Informe Semestral 2021 
Sistema Integral de Gestión Institucional SIGI Carpeta MJP indicador</t>
  </si>
  <si>
    <t>PF.01.04. Porcentaje de mujeres sujetas a medidas privativas de Libertad que ejecutan actividades culturales, recreativas y deportivas, respecto al total de población de mujeres Sujetas a Medidas Privativas de Libertad (Eficacia).</t>
  </si>
  <si>
    <t>PF.01.03. Promedio mensual de Mujeres sujetas a Medidas privativas de libertad sentenciadas que realizan actividades laborales remuneradas en el año t / Número total de Mujeres sujetas a Medidas privativas de libertad sentenciadas, del año t) *100</t>
  </si>
  <si>
    <t xml:space="preserve">PF.01.05. Porcentaje de mujeres Sujetas a Medidas Privativas de Libertad sentenciadas que participan de procesos grupales (disciplinarios e interdisciplinarios), respecto al total de población de mujeres sujetas a medidas privativas de libertad sentenciadas (Eficacia-). </t>
  </si>
  <si>
    <t xml:space="preserve">Informe Semestral 2021 
Sistema Integral de Gestión Institucional SIGI Carpeta MJP indicador </t>
  </si>
  <si>
    <t xml:space="preserve">PF.01.06. Porcentaje de avance de las fases del modelo de atención especializado a la mujer en el Sistema Penitenciario Nacional (Eficacia). </t>
  </si>
  <si>
    <t xml:space="preserve">l Fase:3,33% 
ll Fase 20,00%  </t>
  </si>
  <si>
    <t xml:space="preserve">Registros administrativos Nivel de Atención a la Mujer </t>
  </si>
  <si>
    <t xml:space="preserve">PF.01.01 Porcentaje de personas privadas de libertad sentenciadas del Nivel de Atención de hombres adultos en Centros Institucionales, que completan el Programa de Educación Formal respecto al total de población sentenciada del Nivel de Atención de hombres adultos en Centros Institucionales.  (Eficacia)  </t>
  </si>
  <si>
    <t xml:space="preserve">PF.01.02 Porcentaje de personas privadas de libertad sentenciadas del Nivel de Atención de Hombres adultos en Centros Institucionales, capacitadas con certificación en el año t, en relación con el total de personas privadas de libertad sentenciadas del Nivel de Atención de Hombres adultos en Centros Institucionales. (Eficacia)  </t>
  </si>
  <si>
    <t xml:space="preserve">PF.01.03. Porcentaje de población sentenciada del Nivel de Atención de Hombres Adultos en Centros Institucionales que realizan actividades ocupacionales remuneradas respecto del total de personas sentenciadas de dicho nivel. (Eficacia)  </t>
  </si>
  <si>
    <t xml:space="preserve">PF.01.04. Porcentaje de personas privadas de libertad del Nivel de Atención de hombres adultos en Centros Institucionales, que ejecutan actividades culturales, recreativas y deportivas, respecto al total de población privada de libertad del Nivel de Atención de hombres adultos en Centros Institucionales. (Eficacia) </t>
  </si>
  <si>
    <t xml:space="preserve">PF.01.05. Porcentaje de población sentenciada inserta en procesos grupales del Nivel de Atención de hombres adultos en Centros Institucionales, respecto del total de población sentenciada del Nivel de Atención de hombres adultos enCentros Institucionales. (Eficacia- Calidad) </t>
  </si>
  <si>
    <t>PF.01.Resoluciones comunicadas a las partes.</t>
  </si>
  <si>
    <t>PF.01. Resoluciones comunicadas a las partes.</t>
  </si>
  <si>
    <t>Resolución emitida.</t>
  </si>
  <si>
    <t xml:space="preserve">Las plazas que se encuentran congeladas que no han sido enviadas a concurso.   </t>
  </si>
  <si>
    <t>2 Aplicación de directrices presidenciales</t>
  </si>
  <si>
    <t>9 Normas de ejecución para el ejercicio presupuestario 2021</t>
  </si>
  <si>
    <t>9 Normas de ejecución para el ejercicio presupuestario 2021
11 Normas de ejecución para el ejercicio presupuestario 2021</t>
  </si>
  <si>
    <t xml:space="preserve">Remuneraciones </t>
  </si>
  <si>
    <t>12 (es una provisión en caso de que se ejecute una sentencia judicial)</t>
  </si>
  <si>
    <t>2 Metas cuyo cumplimiento se planifica concretar en el segundo semestre
10 Desviaciones entre lo planificado y lo ejecutado.</t>
  </si>
  <si>
    <t>3 Procesos de contratación que se concretan en el segundo semestre.
11 Normas de ejecución para el ejercicio presupuestario 2021.</t>
  </si>
  <si>
    <t>2 Metas cuyo cumplimiento se planifica concretar en el segundo semestre. 
3 Procesos de contratación que se concretan en el segundo semestre.</t>
  </si>
  <si>
    <t xml:space="preserve">2 Metas cuyo cumplimiento se planifica concretar en el segundo semestre. </t>
  </si>
  <si>
    <t>3 Procesos de contratación que se concretan en el segundo semestre.
5 Lineamientos de los entes rectores de la Administración Financiera.
8 Problemas relacionados con los procesos de contratación administrativa.</t>
  </si>
  <si>
    <t>3 Procesos de contratación que se concretan en el segundo semestre.</t>
  </si>
  <si>
    <t>9 Liberación de cuota insuficiente.
3 Procesos de contratación que se concretan en el segundo semestre.</t>
  </si>
  <si>
    <t>2 Metas cuyo cumplimiento se planifica concretar en el segundo semestre</t>
  </si>
  <si>
    <t xml:space="preserve">7 Variación en la estimación de recursos. </t>
  </si>
  <si>
    <t>10 Desviaciones entre lo planificado y lo ejecutado.</t>
  </si>
  <si>
    <t>1 Impacto generado por la emergencia sanitaria por el COVID-19. 
2 Metas cuyo cumplimiento se planifica concretar en el segundo semestre. 
3 Procesos de contratación que se concretan en el segundo semestre.
9 Liberación de cuota insuficiente.
11 Normas de ejecución para el ejercicio presupuestario 2021</t>
  </si>
  <si>
    <t xml:space="preserve">2 Metas cuyo cumplimiento se planifica concretar en el segundo semestre. 
9 Liberación de cuota insuficiente.
</t>
  </si>
  <si>
    <t>8 Problemas relacionados con los procesos de contratación administrativa.</t>
  </si>
  <si>
    <t>4 Aplicación de directrices presidenciales.</t>
  </si>
  <si>
    <t>9 Liberación de cuota insuficiente.</t>
  </si>
  <si>
    <t>2 Metas cuyo cumplimiento se planifica concretar en el segundo semestre. 
3 Procesos de contratación que se concretan en el segundo semestre.
4 Aplicación de directrices presidenciales.
5 Lineamientos de los entes rectores de la Administración Financiera.
6 Políticas administrativas institucionales que ocasionen cambios en la ejecución de recursos y generen ahorros o mayor gasto.  
7 Variación en la estimación de recursos. 
8 Problemas relacionados con los procesos de contratación administrativa.
9 Liberación de cuota insuficiente.
10 Desviaciones entre lo planificado y lo ejecutado.
11 Normas de ejecución para el ejercicio presupuestario 2021.</t>
  </si>
  <si>
    <t>12 Otros: En lo relativo a este ítem, corresponde a los juicios contenciosos administrativos que tienen un ciclo de ejecución de un promedio de 4 a 5 años y en algunos casos un plazo mayor, pero que dependen de factores exógenos que no son controlables por el Tribunal Registral Administrativo, pues son resueltos por las autoridades de Tribunal Contencioso Administrativo, en donde esta institución está obligada a mantener los recursos necesarios para el pago de las costas en caso de que sea condenada.
Por otra parte, depende también de la presentación de los funcionarios de las solicitudes de acogerse a los procesos de jubilación, por lo cual se tiene en seguimiento las gestiones que realicen los servidores con este punto.</t>
  </si>
  <si>
    <t>05/01/2022.</t>
  </si>
  <si>
    <t xml:space="preserve">Unidad de Investigación y Estadística, Instituto Nacional de Criminología Dirección General de Adaptación Solicitud  </t>
  </si>
  <si>
    <t>Patronato de Construcciones, Instalaciones y Adquisición de bienes</t>
  </si>
  <si>
    <t xml:space="preserve">Unidad de Investigación y Estadística, Instituto Nacional de Criminología Dirección General de Adaptación </t>
  </si>
  <si>
    <t xml:space="preserve">Metro Cuadrado de construcción </t>
  </si>
  <si>
    <t xml:space="preserve">Entrada en vigencia de la ley N° 9524, que genera que el PCIAB pase de ser una instancia adscrita a un programa dentro del Ministerio de Justicia y Paz. Esto conlleva a que el uso de los recursos económicos asignados cumpla con una serie de trámites. </t>
  </si>
  <si>
    <t>Procesos de contratación administrativa resultan infructuosos, lo que no permite la ejecución de los recursos financieros asignados y la construcción de obras, lo que afecta directamente el resultado de las metas.</t>
  </si>
  <si>
    <t xml:space="preserve">Se presenta y aprueba la Modificación Presupuestaria H-005 a fin de utilizar los recursos aprobados para el PCIAB de manera eficiente según sus necesidades. Esta Modificación fue aprobada mediante Decreto N°43069-H a finales del mes de junio. 
Se emitió la resolución DGAS 564-2021/VGE 728-2021 a fin de agilizar los trámites de pago del PCIAB. 
Se ha delegado al Director Ejecutivo del PCIAB la gestión presupuestaria y financiera de los recursos asignados al PCIAB dentro del programa 789. </t>
  </si>
  <si>
    <t>Fuente: Dirección Ejecutiva, Departamento Financiero y Gestión Administrativa, PCIAB.
/1 Indicar la descripción del factor señalado en el informe de seguimiento semestral.
/2 Se refieren a las acciones propuestas en el informe de seguimiento semestral.
/3 Se refieren a las razones por las cuales las acciones correctivas propuestas no fueron efectivas para alcanzar un nivel superior al 90,00% de cumplimiento.</t>
  </si>
  <si>
    <t>Fuente: Patronato de Construcciones, Instalaciones y Adquisición de Bienes, Unidad de Investigación y Estadística. Dirección General de Adaptación Social. 
 /1 Esta información se obtiene del informe semestral.
  /2 Acorde a lo establecido en la ley de presupuesto 2021 y sus reformas.</t>
  </si>
  <si>
    <t>Reinicio de procesos de contratación administrativa de los proyectos Construcción de las cocinas en el CAI Calle Real y Jorge Arturo Montero.</t>
  </si>
  <si>
    <t>Arnoldo Mora Sequeira, Director Ejecutivo, PCIAB</t>
  </si>
  <si>
    <t>28 de febrero 2022</t>
  </si>
  <si>
    <t xml:space="preserve">Fuente: Dirección Ejecutiva, Departamento Financiero y Gestión Administrativa, PCIAB
/1 Se refiere a acciones que implementará el centro gestor en 2022 para subsanar los problemas de ejecución que se presentaron al 31/12/2021.
/2 Se refiere a la fecha en que las acciones correctivas empezarán a ser implementadas por el centro gestor.
</t>
  </si>
  <si>
    <t>SIGAF y Departamento Financiero, PCIAB</t>
  </si>
  <si>
    <t>PI.02.01. Valoraciones Técnicas</t>
  </si>
  <si>
    <t xml:space="preserve">PI.02.01.01. Porcentaje de personas privadas de libertad sentenciadas con recomendación para un cambio de modalidad de Atención al Nivel Seminstituciona, que son valorados por el Instituto Nacional de Criminología. (Gestión Eficacia) ² </t>
  </si>
  <si>
    <t xml:space="preserve">Unidad de Investigación y Estadística, Instituto Nacional de Criminología, </t>
  </si>
  <si>
    <t>Fuente: Dirección Ejecutiva, Departamento Financiero y Gestión Administrativa, PCIAB y Unidad de Investigación y Estadística d la Dirección General de Adaptación Social. 
/1 Esta información se obtiene del informe semestral. /2 Acorde a lo establecido en la ley de presupuesto 2021 y sus reformas.</t>
  </si>
  <si>
    <t xml:space="preserve">Unidad de Investigación y Estadística </t>
  </si>
  <si>
    <t xml:space="preserve">Fuente: Coordinación Centros de Atención Institucional Hombres Adultos. Unidad de Investigación y Estadística, Dirección General de Adaptación Social.
/1 Se refiere a acciones que implementará el centro gestor en 2022 para subsanar los problemas de ejecución que se presentaron al 31/12/2021.
/2 Se refiere a la fecha en que las acciones correctivas empezarán a ser implementadas por el centro gestor.
</t>
  </si>
  <si>
    <t>Registros de indicador en el Sistema Integral de Gestión Institucional</t>
  </si>
  <si>
    <t>Fuente: Investigación y Estadística, Dirección General de Adaptación Social. Datos registrados en el Sistema Integral de Gestión Institucional SIGI.</t>
  </si>
  <si>
    <t xml:space="preserve">No se establecen acciones correctivas por cuanto este indicador por lo general refleja resultados al finalizar el año 2021. </t>
  </si>
  <si>
    <t>El impacto de la emergencia sanitaria causada por el Covid-19 y la aplicación de los protocolos sanitarios, provocaron el aislamiento de la población meta, el reducir incluso al mínimo, la presencialidad de los profesionales en los Centros, la mayor parte del año. Pese a promoverse e incentivarse la vacunación, los contagios en la población meta y en los funcionarios, se mantuvieron y dieron origen a una atención irregular. Situación que impactó negativamente, con la empresa privada, Instituciones públicas y voluntariado en general.</t>
  </si>
  <si>
    <t xml:space="preserve">No se establecen acciones correctivas por cuanto este indicar es anual, por lo cual se reflejaría hasta finalizar año 2021. </t>
  </si>
  <si>
    <t>A pesar de las coordinaciones con las diferentes Instituciones Gubernamentales y no Gubernamentales, La emergencia Pandémica Mundial y las acciones de atención que el Gobierno de la República ha implementado, ha afectado el cumplimiento de las medidas correctivas planteadas.                                                         La falta de presupuesto para el desarrollo de plataformas tecnológicas, la falta de presencialidad, las órdenes y medidas sanitarias, la restricción de ingreso a los Centros. Así como los contagios en el personal profesional, policial y en la población meta, motivaron incluso, la utilización de aulas para el aislamiento y contención sanitaria.</t>
  </si>
  <si>
    <t xml:space="preserve">Fuente: Datos registrados en el Sistema Integral de Gestión institucional, Coordinación del Nivel de Atención Institucional. 
/1 Indicar la descripción del factor (enunciado del factor, no número) señalado en el informe de seguimiento semestral.
/2 Se refieren a las acciones propuestas en el informe de seguimiento semestral.
/3 Se refieren a las razones por las cuales las acciones correctivas propuestas no fueron efectivas para alcanzar un nivel superior al 90,00% de ejecución.
</t>
  </si>
  <si>
    <t xml:space="preserve">1) Impacto generado por la emergencia sanitaria por el Covid-19. </t>
  </si>
  <si>
    <t>Dar seguimiento a la ejecución total del plan 2022.</t>
  </si>
  <si>
    <t xml:space="preserve">Promover espacios para empresas que presentan interés en la participación de nuevos proyectos después del COVID-19 </t>
  </si>
  <si>
    <t>Retomar los espacios asignados para los procesos grupales.</t>
  </si>
  <si>
    <t xml:space="preserve">PF.01.02 Porcentaje de personas privadas de libertad sentenciadas del Nivel de Atención de Hombres adultos en Centros Institucionales, capacitadas con certificación en el año 2021, en relación con el total de personas privadas de libertad sentenciadas del Nivel de Atención de Hombres adultos en Centros Institucionales. (Eficacia)  </t>
  </si>
  <si>
    <t>Fuente: Fuente: Registro en Sistema Integral de Gestión institucional (SIGI). Coordinación del Nivel Institucional 
/1 Se refiere a acciones que implementará el centro gestor en 2022 para subsanar los problemas de ejecución que se presentaron al 31/12/2021.
/2 Se refiere a la fecha en que las acciones correctivas empezarán a ser implementadas por el centro gestor.</t>
  </si>
  <si>
    <t>Programa 789 Sub Programa 02 Atención de Mujeres Sujetas a Medidas Privativas de Libertad</t>
  </si>
  <si>
    <t>775,00³</t>
  </si>
  <si>
    <t>Departamento de Investigación y Estadística</t>
  </si>
  <si>
    <t>Fuente: Coordinación Centros de Atención Institucional Hombres Adultos. Unidad de Investigación y Estadística, Dirección General de Adaptación Social.
/1 Se refiere a acciones que implementará el centro gestor en 2022 para subsanar los problemas de ejecución que se presentaron al 31/12/2021.
/2 Se refiere a la fecha en que las acciones correctivas empezarán a ser implementadas por el centro gestor.</t>
  </si>
  <si>
    <t>PF.01.01 Porcentaje de mujeres sujetas a medidas privativas de libertad que avanzan en el cumplimiento de programas de educación respecto al total de mujeres matriculadas.</t>
  </si>
  <si>
    <t>Brindar seguimiento a los procesos educativos.</t>
  </si>
  <si>
    <t xml:space="preserve">Que el indicador presenta un cumplimiento satisfactorio, con respecto al primer semestre. </t>
  </si>
  <si>
    <t xml:space="preserve">Dada la situación de la pandemia y cumplimiento de protocolos, así como personas privadas de libertad positivas, con orden sanitaria preventiva, influyó en la posibilidad de completar la planilla de plazas remunerada disponibles. </t>
  </si>
  <si>
    <t xml:space="preserve">Dar seguimiento a las actividades culturales, recreativas y deportivas que se van a implementar. </t>
  </si>
  <si>
    <t>Si bien se mantuvo en seguimiento al cumplimiento de este indicador, y se mantuvo la permanencia de acceso a la población a actividades recreativas, culturales y deportivas, no fue posible avanzara en la medida proyectada debido a factores como:Disponibilidad de personal de la policía penitenciaria para la custodia. Disponibilidad de espacios físicos para las actividades. Restricciones en el ingreso de personas externas que facilitan este tipo de actividades debido a órdenes sanitarias por COVID-19. Módulos de población con órdenes sanitarias por COVID-19 y por ende con restricciones para el egreso a espacios colectivos de actividades culturales, recreativas o deportivas.</t>
  </si>
  <si>
    <t xml:space="preserve">Fuente: Registros Administrativos Coordinación del Nivel de Atención de Mujeres sujetas a penas privativas de libertad y del Sistema Integral de Gestión Institucional SIGI, MJP_ indicadores 2021. 
/1 Indicar la descripción del factor (enunciado del factor, no número) señalado en el informe de seguimiento semestral.
/2 Se refieren a las acciones propuestas en el informe de seguimiento semestral.
/3 Se refieren a las razones por las cuales las acciones correctivas propuestas no fueron efectivas para alcanzar un nivel superior al 90,00% de ejecución.
</t>
  </si>
  <si>
    <t>Cuadro 9. Indicadores. Acciones correctivas de mitad de año no efectivas</t>
  </si>
  <si>
    <t>Fuente: Departamento de Estadística del INC</t>
  </si>
  <si>
    <t xml:space="preserve">El dato de población penitenciaria es una proyección de crecimiento de la población   </t>
  </si>
  <si>
    <t xml:space="preserve">Fuente: Nivel de Atención </t>
  </si>
  <si>
    <t>Brindar seguimiento para la correcta ejecución de la meta, según los procesos educativos programados ya que es una meta anual.</t>
  </si>
  <si>
    <t>El curso lectivo fue atípico y se debió sujetar a las disposiciones del MEP la población varía mucho en cantidad</t>
  </si>
  <si>
    <t>PF.01.06. Porcentaje de población penal juvenil sentenciada con seguimiento y atención en el cumplimiento de las sanciones alternativas en materia Penal Juvenil, respecto al total de población de sanciones alternativas</t>
  </si>
  <si>
    <t>Brindar seguimiento para la correcta ejecución de la meta, según los procesos educativos programados ya que es una meta anual</t>
  </si>
  <si>
    <t>Fuente: Coordinación del Nivel de Atención Penal Juvenil .
/1 Se refiere a acciones que implementará el centro gestor en 2022 para subsanar los problemas de ejecución que se presentaron al 31/12/2021.
/2 Se refiere a la fecha en que las acciones correctivas empezarán a ser implementadas por el centro gestor.</t>
  </si>
  <si>
    <t>Fuente: Coordinación del Nivel de la Mujer Sujeta a medidas privativas de Libertdad.
/1 Se refiere a acciones que implementará el centro gestor en 2022 para subsanar los problemas de ejecución que se presentaron al 31/12/2021.
/2 Se refiere a la fecha en que las acciones correctivas empezarán a ser implementadas por el centro gestor.</t>
  </si>
  <si>
    <t>Cuadro 10. Indicadores. Acciones correctivas y fechas de implementación</t>
  </si>
  <si>
    <t>Información de la Unidad de Investigación y Estadística</t>
  </si>
  <si>
    <t>P.01.01. Porcentaje de población sentenciada del Nivel de Atención Semi-Institucional que realiza actividades ocupacionales remuneradas respecto del total de personas sentenciadas de dicho nivel.</t>
  </si>
  <si>
    <t>P.01.02. Porcentaje de población sentenciada del Nivel Semi-Institucional inserta en procesos grupales del Sistema Penitenciario Nacional, respecto del total de población sentenciada del Nivel   Semi Institucional. (Eficacia Calidad)</t>
  </si>
  <si>
    <t xml:space="preserve">Bitácoras o libros de control de cada oficina. Población atendida reportada en el SIGI mensualmente. Anotaciones IGNIS acuerdos.
Hoja de seguimiento en cada expediente de la persona activa adscrita.
Ver Observación </t>
  </si>
  <si>
    <t>Fuente: Fuente: 1 Esta información se obtiene del informe mensual de las oficinas al SIGI del mes de julio a diciembre 2021.
 /2 Acorde a lo establecido en la ley de presupuesto 2021 y sus reformas.
OBSERVACIÓN: Según lo reportado se realizaron 12162 personas atendidas de forma individual y en su contexto social durante los meses de julio a diciembre de la población adscrita activa del Nivel, siendo un promedio de 2.027 personas atendidas mensualmente.
³ El cálculo del indicador considera el dato promedio anual de atención que es de 4279 personas atendidas de forma individual y en su contexto social, en las distintas Oficinas de Atención en Comunidad., cuyo resultado es satisfactorio</t>
  </si>
  <si>
    <t>PF.01.01. Porcentaje de población penitenciaria del nivel de atención en Comunidad que es atendida individual y en su entorno social externo respecto al total de personas activas adscritas al Nivel de Comunidad. (Gestión eficacia)</t>
  </si>
  <si>
    <t xml:space="preserve">Se aclara que a las personas adscritas al Nivel en Comunidad, se les brinda un seguimiento continuo en sus diferentes ámbitos acción (Trabajo, comunidad familiar entre otros) de forma de dar cumplimiento a las disposiciones judiciales.   </t>
  </si>
  <si>
    <t>Revisar la descripción del Indicador  y establecer los aspectos que se estiman medir, de forma de mejorar la  rendición de cuentas</t>
  </si>
  <si>
    <t>PF.01.01 Porcentaje de población penitenciaria de la Unidad de Atención a personas sujetas a monitoreo con Dispositivos Electrónicos que es atendida individual, y en su entorno social externo respecto al total de personas sentenciadas adscritas a la Unidad eficacia).</t>
  </si>
  <si>
    <t xml:space="preserve">Contar con un cuadro planificado de vacaciones del recurso humano de la Unidad, 
Dar seguimiento a las plazas pendientes de nombramiento con la Unidad responsable. </t>
  </si>
  <si>
    <t>Dirección de Promoción de la Paz Dirección Nacional de Resolución Alterna de Conflictos Dirección de Espectáculos Públicos</t>
  </si>
  <si>
    <t>Fuente: :  Direcciones que conforman Programa presupuestario 790</t>
  </si>
  <si>
    <r>
      <t xml:space="preserve">Nivel alcanzado al 30/06/2021 </t>
    </r>
    <r>
      <rPr>
        <vertAlign val="superscript"/>
        <sz val="10"/>
        <rFont val="Arial"/>
        <family val="2"/>
      </rPr>
      <t>/1</t>
    </r>
  </si>
  <si>
    <r>
      <t>Fuente de datos</t>
    </r>
    <r>
      <rPr>
        <sz val="10"/>
        <rFont val="Arial"/>
        <family val="2"/>
      </rPr>
      <t xml:space="preserve"> </t>
    </r>
    <r>
      <rPr>
        <b/>
        <vertAlign val="superscript"/>
        <sz val="10"/>
        <rFont val="Arial"/>
        <family val="2"/>
      </rPr>
      <t>/2</t>
    </r>
  </si>
  <si>
    <r>
      <t xml:space="preserve">Nivel alcanzado al 30/06/2021 </t>
    </r>
    <r>
      <rPr>
        <vertAlign val="superscript"/>
        <sz val="10"/>
        <color theme="0"/>
        <rFont val="Arial"/>
        <family val="2"/>
      </rPr>
      <t>/1</t>
    </r>
  </si>
  <si>
    <r>
      <t>Fuente de datos</t>
    </r>
    <r>
      <rPr>
        <sz val="10"/>
        <color theme="0"/>
        <rFont val="Arial"/>
        <family val="2"/>
      </rPr>
      <t xml:space="preserve"> </t>
    </r>
    <r>
      <rPr>
        <b/>
        <vertAlign val="superscript"/>
        <sz val="10"/>
        <color theme="0"/>
        <rFont val="Arial"/>
        <family val="2"/>
      </rPr>
      <t>/2</t>
    </r>
  </si>
  <si>
    <r>
      <t>Cuadro 5. Cumplimiento de unidades de medida  </t>
    </r>
    <r>
      <rPr>
        <sz val="10"/>
        <rFont val="Arial"/>
        <family val="2"/>
      </rPr>
      <t> </t>
    </r>
  </si>
  <si>
    <r>
      <t>Fuente</t>
    </r>
    <r>
      <rPr>
        <sz val="10"/>
        <rFont val="Arial"/>
        <family val="2"/>
      </rPr>
      <t xml:space="preserve">: Departamento de Investigación y Estadística, DGAS </t>
    </r>
  </si>
  <si>
    <r>
      <t>Fuente</t>
    </r>
    <r>
      <rPr>
        <sz val="10"/>
        <rFont val="Arial"/>
        <family val="2"/>
      </rPr>
      <t xml:space="preserve">: Nivel de Atención </t>
    </r>
  </si>
  <si>
    <r>
      <t>Fuente</t>
    </r>
    <r>
      <rPr>
        <sz val="10"/>
        <rFont val="Arial"/>
        <family val="2"/>
      </rPr>
      <t>: Sistemas de Sistemas de información institucional y Sistemas de información de la UME</t>
    </r>
  </si>
  <si>
    <r>
      <t xml:space="preserve">Cuadro 7. Unidades de medida. </t>
    </r>
    <r>
      <rPr>
        <b/>
        <sz val="10"/>
        <color theme="1"/>
        <rFont val="Arial "/>
      </rPr>
      <t>Acciones correctivas y fechas de implementación</t>
    </r>
  </si>
  <si>
    <r>
      <t xml:space="preserve">Acciones correctivas </t>
    </r>
    <r>
      <rPr>
        <b/>
        <vertAlign val="superscript"/>
        <sz val="10"/>
        <color rgb="FFFFFFFF"/>
        <rFont val="Arial "/>
      </rPr>
      <t>/1</t>
    </r>
  </si>
  <si>
    <r>
      <t xml:space="preserve">Fecha de implementación </t>
    </r>
    <r>
      <rPr>
        <b/>
        <vertAlign val="superscript"/>
        <sz val="10"/>
        <color rgb="FFFFFFFF"/>
        <rFont val="Arial "/>
      </rPr>
      <t>/2</t>
    </r>
  </si>
  <si>
    <r>
      <t>Fuente</t>
    </r>
    <r>
      <rPr>
        <sz val="10"/>
        <color theme="1"/>
        <rFont val="Arial"/>
        <family val="2"/>
      </rPr>
      <t>: Información aportada por la Dirección de la Ética Pública.</t>
    </r>
  </si>
  <si>
    <r>
      <t>Fuente</t>
    </r>
    <r>
      <rPr>
        <sz val="10"/>
        <color theme="1"/>
        <rFont val="Arial"/>
        <family val="2"/>
      </rPr>
      <t>: Base de datos del Registro Nacional. Información proporcionada por la Dirección del IGN.</t>
    </r>
  </si>
  <si>
    <t>39.72%</t>
  </si>
  <si>
    <t xml:space="preserve">Debido a la gran cantidad de denuncias presentadas anualmente y la cantidad limitada de recurso humano para atender dichas denuncias.  </t>
  </si>
  <si>
    <t>70.67%</t>
  </si>
  <si>
    <t>Ajustar su meta de alcance de personas capacitadas tomando en consideración la nueva realidad país, las limitantes tecnológicas y de recurso humano</t>
  </si>
  <si>
    <t xml:space="preserve">Se expondrá antes las instancias correspondientes la necesidad de la Agencia de contar con más personal. </t>
  </si>
  <si>
    <t xml:space="preserve">8), 10) Problemas relacionados con los procesos de contratación administrativa y otros, sea la entrada en vigencia de la ley N° 9524,  que genera que el PCIAB pase de ser una instancia adscrita a un programa dentro del Ministerio de Justicia y Paz. Esto conlleva a que el uso de los recursos  económicos asignados cumpla con una serie de trámites más extensos y con requisitos particulares, por ejemplo en el Departamento Financiero, y Administrativo 
</t>
  </si>
  <si>
    <t xml:space="preserve">Heriberto Alvarez Cantón, Coordinación del Nivel 
Encargados de áreas educativas de cada Centro, MEP. </t>
  </si>
  <si>
    <t xml:space="preserve">Heriberto Alvarez Cantón, Coordinación del Nivel </t>
  </si>
  <si>
    <t xml:space="preserve">Retomar los programas de capacitación por medio de los convenios establecidos tomando en cuenta que aún se encuentra los efectos del COVID-19. </t>
  </si>
  <si>
    <t xml:space="preserve">14.383,00
</t>
  </si>
  <si>
    <t xml:space="preserve">36,67% 
l Fase (Validación y divulgación) 6,67% 
II Fase (Implementación) 30,00% </t>
  </si>
  <si>
    <t xml:space="preserve">Aplicación de directrices presidenciales </t>
  </si>
  <si>
    <t xml:space="preserve">Adriana Chavarría Segura, Coordinadora del Nivel </t>
  </si>
  <si>
    <t xml:space="preserve">Continuar promoviendo el acceso de las mujeres a los diferentes programas de educación tanto durante su permanencia en el nivel institucional como en la modalidad semi-institucional.
 Incluir en los procesos de seguimiento a los planes educativos, acciones remediales ante condiciones sanitarias o de otra índole que puedan afectar la programación regular. </t>
  </si>
  <si>
    <t xml:space="preserve">Coordinar con instancias internas y externas a la institución la necesidad de implementar nuevas plazas laborales  Coordinar con instancias internas y externas a la institución la necesidad de implementar nuevas plazas laborales remuneradas para las mujeres tanto en el nivel institucional como en el semi-institucional.
 Continuar aplicando estrategias para cubrir las plazas que queden vacantes por situaciones sanitarias, personales, convivenciales u otras emergentes.
 Mantener seguimiento a los convenios interinstitucionales relacionados con la empleabilidad y nuevas oportunidades ocupacionales y de inserción sociol-laboral. </t>
  </si>
  <si>
    <t>Impacto generado por la emergencia sanitaria por el Covid-19  
Generar actividades de este tipo a lo interno de los módulos.
Coordinar de previo con la  jefatura policial las actividades para que se incluyan en la agenda diaria o semanal.
Retomar las coordinaciones externas con grupos voluntarios para la realización de este tipo de actividades con la población, según lineamientos sanitarios.</t>
  </si>
  <si>
    <t xml:space="preserve">Heriberto Alvarez Cantón, Coordinación del Nivel 
</t>
  </si>
  <si>
    <t xml:space="preserve">Yamileth Valverde 
Coordinadora del Nivel </t>
  </si>
  <si>
    <t>Fuente: Registros Administrativos Coordinación del Nivel de Atención Penal Juvenil  y del Sistema Integral de Gestión Institucional SIGI, MJP_ indicadores 2021. 
/1 Indicar la descripción del factor (enunciado del factor, no número) señalado en el informe de seguimiento semestral.
/2 Se refieren a las acciones propuestas en el informe de seguimiento semestral.
/3 Se refieren a las razones por las cuales las acciones correctivas propuestas no fueron efectivas para alcanzar un nivel superior al 90,00% de ejecución.</t>
  </si>
  <si>
    <t xml:space="preserve">2 Aplicación de directrices presidenciales. </t>
  </si>
  <si>
    <t xml:space="preserve">1 Impacto generado por la emergencia sanitaria por el Covid-19. </t>
  </si>
  <si>
    <t>1)	Impacto generado por la emergencia sanitaria por el Covid-19. 
2)	Aplicación de directrices presidenciales. 
10) Traslados de la población. Egresos de la población. Ingresos posteriores a los periodos de las matrículas</t>
  </si>
  <si>
    <t xml:space="preserve">10) La población atendida en el mes de diciembre, ( dato que se considera para el cálculo de la meta ) disminuye, en  razón que en dicho mes se conceden vacaciones legales psicoprofilácticas a las personas funcionarias, sin que ello signifique desatención , cumpliéndose con el seguimiento y atención en el mes de noviembre. </t>
  </si>
  <si>
    <t xml:space="preserve">Para el proceso de Reprogramación se revisará y se realizará ajuste a la descripción del indicador. </t>
  </si>
  <si>
    <t>Yolanda Badilla Artavia
Coordinadora del Nivel</t>
  </si>
  <si>
    <t xml:space="preserve">Maria de los Angeles Chaves Villalobos
Coordinara de Nivel </t>
  </si>
  <si>
    <t xml:space="preserve">Maria de los Angeles Chaves Villalobos  
Coordinadora del Nivel </t>
  </si>
  <si>
    <t xml:space="preserve">Franklin Arguedas Chaves
Coordinador del Nivel </t>
  </si>
  <si>
    <t xml:space="preserve">10) Circular interna que dispone el disfrute de periodo vacacionales vencidos.Proceso de contratación de personal  </t>
  </si>
  <si>
    <t>10) Indicador que se calcula a partir de un promedio dado las diversas atenciones que recibe una persona adscrita al Nivel en Comunidad.</t>
  </si>
  <si>
    <r>
      <t>Fuente</t>
    </r>
    <r>
      <rPr>
        <sz val="10"/>
        <rFont val="Arial"/>
        <family val="2"/>
      </rPr>
      <t>: Dirección Espectáculos Públicos, Dirección de Promoción de la Paz, y Dirección Nacional de Resolución Alterna de Conflictos, Dirección de Promoción de la paz</t>
    </r>
  </si>
  <si>
    <t>Fuente: Dirección Espectáculos Públicos, Dirección de Promoción de la Paz, y Dirección Nacional de Resolución Alterna de Conflictos, Dirección de Promoción de la paz</t>
  </si>
  <si>
    <r>
      <t>Fuente</t>
    </r>
    <r>
      <rPr>
        <sz val="10"/>
        <color theme="1"/>
        <rFont val="Arial"/>
        <family val="2"/>
      </rPr>
      <t>: Nivel de Atención Fuente
/1 Indicar la descripción del factor señalado en el informe de seguimiento semestral.
/2 Se refieren a las acciones propuestas en el informe de seguimiento semestral.
/3 Se refieren a las razones por las cuales las acciones correctivas propuestas no fueron efectivas para alcanzar un nivel superior al 90,00% de cumplimiento</t>
    </r>
  </si>
  <si>
    <r>
      <t>Fuente</t>
    </r>
    <r>
      <rPr>
        <sz val="10"/>
        <color theme="1"/>
        <rFont val="Arial"/>
        <family val="2"/>
      </rPr>
      <t xml:space="preserve">: Nivel de Atención </t>
    </r>
  </si>
  <si>
    <r>
      <t>Fuente</t>
    </r>
    <r>
      <rPr>
        <sz val="10"/>
        <color theme="1"/>
        <rFont val="Arial"/>
        <family val="2"/>
      </rPr>
      <t>: :  Direcciones que conforman Programa presupuestario 790</t>
    </r>
  </si>
  <si>
    <t>33.678,00</t>
  </si>
  <si>
    <t>1.683,00</t>
  </si>
  <si>
    <t>783³,00</t>
  </si>
  <si>
    <t>4.177,00</t>
  </si>
  <si>
    <t>13.455,00</t>
  </si>
  <si>
    <t>14.693,00</t>
  </si>
  <si>
    <t>91,57%
(13.455,00/14.693,00*100)</t>
  </si>
  <si>
    <t>2.943,00</t>
  </si>
  <si>
    <t>93,10%
(2.740,00/2.943,00*100)</t>
  </si>
  <si>
    <t>68,32%
(535,00/783,00*100)</t>
  </si>
  <si>
    <t>1.120,00%</t>
  </si>
  <si>
    <t>90,06%
(698,00/775,00*100)</t>
  </si>
  <si>
    <t xml:space="preserve">10,16% 
</t>
  </si>
  <si>
    <t xml:space="preserve">38,79% 
</t>
  </si>
  <si>
    <t xml:space="preserve">14,41% 
</t>
  </si>
  <si>
    <t xml:space="preserve">2,21% 
</t>
  </si>
  <si>
    <t>87,55%
(14.383,00/16.427,00*100)</t>
  </si>
  <si>
    <t>/3 Corresponde a la población de los Centros Vilma Curling y CAI Liberia.
/4 Corresponde a la población seteenciada del Centro Vilma Curling  y CAI Liberia.</t>
  </si>
  <si>
    <t>2.740,00</t>
  </si>
  <si>
    <t xml:space="preserve">128,40%
</t>
  </si>
  <si>
    <t xml:space="preserve">103,10%
</t>
  </si>
  <si>
    <t xml:space="preserve">166,42%
</t>
  </si>
  <si>
    <t xml:space="preserve">157,74%
</t>
  </si>
  <si>
    <t xml:space="preserve">115,88%
</t>
  </si>
  <si>
    <t xml:space="preserve">158,08%
</t>
  </si>
  <si>
    <t xml:space="preserve">5,02
Días
</t>
  </si>
  <si>
    <t xml:space="preserve">72,88%
</t>
  </si>
  <si>
    <t>66,31%
(189,00/ 285,00*100)</t>
  </si>
  <si>
    <t>1.776,00</t>
  </si>
  <si>
    <t>2.520,00</t>
  </si>
  <si>
    <t>1.773,91%</t>
  </si>
  <si>
    <t>45,00 días</t>
  </si>
  <si>
    <t xml:space="preserve">45,00días </t>
  </si>
  <si>
    <t xml:space="preserve">46,00 días </t>
  </si>
  <si>
    <t xml:space="preserve">112,40%
</t>
  </si>
  <si>
    <t>Documentos de las estrategias locales de prevención, pantallazos de los talleres virtuales, minutas de reuniones, instrumentos metodológicos, correos electrónicos. 
Informe de Centros Cívicos sin paredes en la provincia de Puntarenas (fotografías, listas de asistencia, entre otros)</t>
  </si>
  <si>
    <t>Absoluto programado</t>
  </si>
  <si>
    <t>Absoluto alcanzado</t>
  </si>
  <si>
    <t xml:space="preserve">100%
</t>
  </si>
  <si>
    <t xml:space="preserve">69,27%
</t>
  </si>
  <si>
    <t>3.571,34</t>
  </si>
  <si>
    <t>5.155,65</t>
  </si>
  <si>
    <t>1.422,00</t>
  </si>
  <si>
    <t>1.287,00</t>
  </si>
  <si>
    <t xml:space="preserve">86,41
</t>
  </si>
  <si>
    <t xml:space="preserve">90.50% 
</t>
  </si>
  <si>
    <t>12.007.00</t>
  </si>
  <si>
    <t>1.083,00</t>
  </si>
  <si>
    <t>12,007,00</t>
  </si>
  <si>
    <t>12.007,00</t>
  </si>
  <si>
    <t>2.242,00</t>
  </si>
  <si>
    <t>14.383,00</t>
  </si>
  <si>
    <t>7.171,00</t>
  </si>
  <si>
    <t>12.007</t>
  </si>
  <si>
    <t>1.238,00</t>
  </si>
  <si>
    <t xml:space="preserve">9,01%
</t>
  </si>
  <si>
    <t xml:space="preserve">1,30%
	 </t>
  </si>
  <si>
    <t xml:space="preserve">18,67%
</t>
  </si>
  <si>
    <t xml:space="preserve">49,85%
</t>
  </si>
  <si>
    <t xml:space="preserve">10,31%
</t>
  </si>
  <si>
    <t>528,00³</t>
  </si>
  <si>
    <t xml:space="preserve">36,67%
</t>
  </si>
  <si>
    <t>PI.01.01.01 Porcentaje de ejecución presupuestaria de proyectos que aumentan la capacidad de alojamiento del Sistema Penitenciario Nacional.</t>
  </si>
  <si>
    <t>PI.01.01.02. Porcentaje de ejecución presupuestaria de proyectos sobre obras complementarias a favor del Sistema Penitenciario Nacional</t>
  </si>
  <si>
    <t>PI.01.01.03.Porcentaje de ejecución presupuestaria de gastos operativos asociados al desarrollo de los proyectos en infraestructura penitenciaria.</t>
  </si>
  <si>
    <t>2.094,00</t>
  </si>
  <si>
    <t xml:space="preserve">77,60%
</t>
  </si>
  <si>
    <t xml:space="preserve">56,00% 
</t>
  </si>
  <si>
    <t xml:space="preserve">122,01%
</t>
  </si>
  <si>
    <t xml:space="preserve">20,76%
</t>
  </si>
  <si>
    <t xml:space="preserve"> 65,60%
</t>
  </si>
  <si>
    <t xml:space="preserve">39,89%
</t>
  </si>
  <si>
    <t xml:space="preserve">76,42%
</t>
  </si>
  <si>
    <t xml:space="preserve">22,99%
</t>
  </si>
  <si>
    <t>8.281,00</t>
  </si>
  <si>
    <t>4.032,00</t>
  </si>
  <si>
    <t xml:space="preserve">48,68% 
</t>
  </si>
  <si>
    <t>1.099,00</t>
  </si>
  <si>
    <t xml:space="preserve">47,95%
</t>
  </si>
  <si>
    <t>1.206,00</t>
  </si>
  <si>
    <t>2.456,00</t>
  </si>
  <si>
    <t xml:space="preserve">2.468,00 </t>
  </si>
  <si>
    <t>1.201,00</t>
  </si>
  <si>
    <t>Incremento de la cantidad de personas capacitadas: 552</t>
  </si>
  <si>
    <t xml:space="preserve">99,58%
</t>
  </si>
  <si>
    <t xml:space="preserve">99,51%
</t>
  </si>
  <si>
    <t xml:space="preserve">100,00%
</t>
  </si>
  <si>
    <t xml:space="preserve">2,03%
</t>
  </si>
  <si>
    <t>Año base: 541
Fórmula: (552,00/541,00)-1,00*100)</t>
  </si>
  <si>
    <t>Incremento: 5,00*10,00</t>
  </si>
  <si>
    <t>Base:  4,00
Fórmula: (5,00*10,00/4,00)</t>
  </si>
  <si>
    <t xml:space="preserve">97,95%
</t>
  </si>
  <si>
    <t>Montos demandos: 192,02</t>
  </si>
  <si>
    <r>
      <t xml:space="preserve">Montos condenado: 275,00
</t>
    </r>
    <r>
      <rPr>
        <b/>
        <sz val="10"/>
        <color theme="1"/>
        <rFont val="Arial"/>
        <family val="2"/>
      </rPr>
      <t xml:space="preserve">Fórmula:
</t>
    </r>
    <r>
      <rPr>
        <sz val="10"/>
        <color theme="1"/>
        <rFont val="Arial"/>
        <family val="2"/>
      </rPr>
      <t xml:space="preserve">[1-(montos condenados/montos demandados)]*100
 [1-(22,62/110,192,02)]*100 </t>
    </r>
  </si>
  <si>
    <t xml:space="preserve">98,21%
</t>
  </si>
  <si>
    <t xml:space="preserve">83,21%
</t>
  </si>
  <si>
    <t>1.016,39</t>
  </si>
  <si>
    <t xml:space="preserve">10,43%
</t>
  </si>
  <si>
    <r>
      <t xml:space="preserve">Línea base: 2,713,00
</t>
    </r>
    <r>
      <rPr>
        <b/>
        <sz val="10"/>
        <color theme="1"/>
        <rFont val="Arial"/>
        <family val="2"/>
      </rPr>
      <t>Fórmula:</t>
    </r>
    <r>
      <rPr>
        <sz val="10"/>
        <color theme="1"/>
        <rFont val="Arial"/>
        <family val="2"/>
      </rPr>
      <t xml:space="preserve">
 [(2.996,00/2.713,00) -1]*100 </t>
    </r>
  </si>
  <si>
    <t xml:space="preserve">72,72%
</t>
  </si>
  <si>
    <t xml:space="preserve">2,76%
</t>
  </si>
  <si>
    <t xml:space="preserve">4,39%
</t>
  </si>
  <si>
    <t xml:space="preserve">94,11%
</t>
  </si>
  <si>
    <t xml:space="preserve">76,40%
</t>
  </si>
  <si>
    <t>Personas Cap: 2996</t>
  </si>
  <si>
    <t>38.729,69</t>
  </si>
  <si>
    <t xml:space="preserve">41.151,95
</t>
  </si>
  <si>
    <t xml:space="preserve">PF.01.04. Porcentaje de familias de la población penal juvenil sentenciada, que se vinculan a los diferentes procesos de atención, durante la ejecución de la sanción penal. (Gestión calidad) </t>
  </si>
  <si>
    <t xml:space="preserve">50,43%
</t>
  </si>
  <si>
    <t>2.563.580,00</t>
  </si>
  <si>
    <t>3.355.198,00</t>
  </si>
  <si>
    <t xml:space="preserve">100,00%
</t>
  </si>
  <si>
    <t xml:space="preserve">100%
</t>
  </si>
  <si>
    <t>2.500,00</t>
  </si>
  <si>
    <r>
      <rPr>
        <b/>
        <sz val="8"/>
        <color theme="1"/>
        <rFont val="Arial"/>
        <family val="2"/>
      </rPr>
      <t xml:space="preserve">I. Fase: Validación: </t>
    </r>
    <r>
      <rPr>
        <sz val="8"/>
        <color theme="1"/>
        <rFont val="Arial"/>
        <family val="2"/>
      </rPr>
      <t xml:space="preserve">Artículo 8 de la Sesión Ordinaria 5687, celebrada el 16-marzo-2021 por el Instituto Nacional de Criminología.  </t>
    </r>
    <r>
      <rPr>
        <b/>
        <sz val="8"/>
        <color theme="1"/>
        <rFont val="Arial"/>
        <family val="2"/>
      </rPr>
      <t>Divulgación:</t>
    </r>
    <r>
      <rPr>
        <sz val="8"/>
        <color theme="1"/>
        <rFont val="Arial"/>
        <family val="2"/>
      </rPr>
      <t xml:space="preserve"> Sesiones de realimentación con las personas funcionarias que integran el Instituto Nacional de Criminología, Consejo Directivo, en la Red de Atención a Mujeres Privadas de Libertad en Condiciones de Vulnerabilidad y Familiares dependientes; en sesión de trabajo con la Comisión de Enlaces internos de la RED (integrada por personal de los distintos niveles de atención y algunos centros: Comunidad, Semi-Institucional, Monitoreo Electrónico, Penal Juvenil, CAI Vilma Curling, CASI La Mujer, Unidad de Inserción Social, CAI Liberia). Entre otras acciones como correos electronicos, reuniones virtuales y presencial.  </t>
    </r>
    <r>
      <rPr>
        <b/>
        <sz val="8"/>
        <color theme="1"/>
        <rFont val="Arial"/>
        <family val="2"/>
      </rPr>
      <t xml:space="preserve">II. Fase: Implementación: </t>
    </r>
    <r>
      <rPr>
        <sz val="8"/>
        <color theme="1"/>
        <rFont val="Arial"/>
        <family val="2"/>
      </rPr>
      <t>Se realizó sesión de trabajo en el mes de marzo con personal del CAI Vilma Curling y CASI La Mujer, donde se expuso en detalle los contenidos del Modelo y se realizó un trabajo participativo para construir de forma conjunta acciones para la puesta en marcha del modelo y de cada uno de sus componentes y que formara parte del plan de trabajo de cada centro. Además consolidar enlaces estratégicos que coadyuvan en su ejecución, instancias que integran la RED como IMAS, INA, INAMU, PANI, IAFA, ICD, Cámara de Comercio, Defensa Pública. Y otros mecanismos no gubernamentales que aportan a los servicios del Centro y a la construcción de mejores oportunidades para las mujeres en su proceso de inserción social y laboral. Se realizó capacitación al personal durante mayo a setiembrecon el nombre de  Lineamientos básicos para la atención a Mujeres en procesos Penales, como objetivo: “Brindar herramientas teórico-metodológicas y técnico-operativas que permitan el abordaje integral de las mujeres en el sistema penitenciario en el marco de la aplicación del Modelo de Atención a mujeres en procesos penales o medidas privativas de libertad.”</t>
    </r>
  </si>
  <si>
    <t>Meta: 1,90 
Alcanzado: 2,76 (11810/427214*100)= 145,26-100-45.26=54,73</t>
  </si>
  <si>
    <t>Meta: 4
Alcanzado: 4,39(18,102,00/412,173,00*100)= 
(4,39/4*100)=109,75-100=9,75//100-9,75</t>
  </si>
  <si>
    <t>PF.01.03. Total, de procesos iniciados en contra de notarios públicos que han realizados actos contrarios a las leyes costarricenses</t>
  </si>
  <si>
    <r>
      <t>Fuente</t>
    </r>
    <r>
      <rPr>
        <sz val="10"/>
        <color theme="1"/>
        <rFont val="Arial"/>
        <family val="2"/>
      </rPr>
      <t xml:space="preserve">: Programa 795 </t>
    </r>
  </si>
  <si>
    <t>PI.01.01. Desarrollo de obras de infraestructura.</t>
  </si>
  <si>
    <t>PF.01. Atención de la población adscrita al sistema penitenciario nacional.</t>
  </si>
  <si>
    <t>PI.02.01. Valoraciones técnicas.</t>
  </si>
  <si>
    <r>
      <t>Fuente</t>
    </r>
    <r>
      <rPr>
        <sz val="10"/>
        <color theme="1"/>
        <rFont val="Arial"/>
        <family val="2"/>
      </rPr>
      <t>: Sub Programa 78906</t>
    </r>
  </si>
  <si>
    <t xml:space="preserve">Fuente: datos de SIGI E INFRMES </t>
  </si>
  <si>
    <r>
      <t>Fuente</t>
    </r>
    <r>
      <rPr>
        <sz val="10"/>
        <color theme="1"/>
        <rFont val="Arial"/>
        <family val="2"/>
      </rPr>
      <t>: Sub programa 78902</t>
    </r>
  </si>
  <si>
    <t>1.277,00</t>
  </si>
  <si>
    <t>(El cumplimiento de esta medición es que se encuentre por debajo del permitido que es un 2,00%, lo que da como resultado su cumplimiento de un 100,00%.)</t>
  </si>
  <si>
    <t>(Durante el 2021 no han sido revocadas en Sede Judicial resoluciones emitidas por el Tribunal , por lo cual, al considerar que, si el indicador se mantiene por debajo del 50,00% para este ítem, se da por cumplido con respecto a la programación establecida, alcanzando el 100,00% para este ítem.)</t>
  </si>
  <si>
    <t xml:space="preserve">PF.01.09. Porcentaje de resoluciones impugnadas en sede judicial. </t>
  </si>
  <si>
    <t>Total</t>
  </si>
  <si>
    <r>
      <t>Fuente</t>
    </r>
    <r>
      <rPr>
        <sz val="8"/>
        <color rgb="FF000000"/>
        <rFont val="Arial"/>
        <family val="2"/>
      </rPr>
      <t>: Sistema Integrado de Gestión de la Administración Financiera al 31/12/2021..</t>
    </r>
  </si>
  <si>
    <r>
      <t>Fuente</t>
    </r>
    <r>
      <rPr>
        <sz val="10"/>
        <color rgb="FF000000"/>
        <rFont val="Arial"/>
        <family val="2"/>
      </rPr>
      <t>: Sistema Integrado de Gestión de la Administración Financiera al 31/12/2021.</t>
    </r>
  </si>
  <si>
    <t>Comisión Nacional de Emergencias</t>
  </si>
  <si>
    <t>En virtud que este egreso corresponde a un subsane que se tuvo que ejecutar en coordinación con la Tesorería Nacional y el Ministerio de Hacienda, se enviaron varias notas de seguimiento en la gestión de pago, siendo finalmente realizado el pasado 23 de diciembre de 2021, debido a que el Presupuesto Extraordinario fue aprobado por la Asamblea Legislativa</t>
  </si>
  <si>
    <t>Editorial del Instituto Tecnológico de Costa Rica</t>
  </si>
  <si>
    <t>A inicios del periodo se remite la programación de pagos a la Editorial, mensualmente se transfirieron los recursos correspondientes. De igual forma, trimestralmente se solicitó un informe sobre los gastos que se financiaron con los recursos transferidos.</t>
  </si>
  <si>
    <t>Juntas de Educación</t>
  </si>
  <si>
    <t>23,30 </t>
  </si>
  <si>
    <r>
      <t>Para el 2021 siendo que Patronato de Construcciones ingresa dentro de la estructura del programa 78900, se encuentra integrada la subpartida 60103206 correspondiente a los recursos que se transfieren a las Juntas de Educación del MEP. Se realizaron reuniones con funcionarios del Patronato de Construcciones, en las cuales se solicitó la forma de presentación para cancelar esos recursos. Referente al nivel de ejecución, es muy válido el indicar que el Ministerio de Justicia y Paz, depende del insumo que es remitido por el Ministerio de Educación, es decir los recursos se transfieren dependiendo de las solicitudes que hayan sido remitidas al departamento respectivo y, este puesto a trámite ante el Departamento Financiero</t>
    </r>
    <r>
      <rPr>
        <i/>
        <sz val="10"/>
        <color theme="1"/>
        <rFont val="Arial"/>
        <family val="2"/>
      </rPr>
      <t>.</t>
    </r>
  </si>
  <si>
    <t>Entidad</t>
  </si>
  <si>
    <r>
      <t xml:space="preserve">Fuente: </t>
    </r>
    <r>
      <rPr>
        <sz val="8"/>
        <color theme="1"/>
        <rFont val="Arial"/>
        <family val="2"/>
      </rPr>
      <t xml:space="preserve">Programas Presupuestario 787; Patronato de Construcciones, Instalaciones y Adquisición de Bienes </t>
    </r>
  </si>
  <si>
    <t>Monto Ejecutado</t>
  </si>
  <si>
    <t>1820 Fortalecimiento del Sistema Penitenciario Nacional. Construcción de módulos penitenciarios y obras complementarias en el Complejo La Reforma (Planta de tratamiento de aguas residuales en el CAI Jorge Arturo Montero)</t>
  </si>
  <si>
    <t xml:space="preserve">Tratamiento de las aguas residuales del centro penal </t>
  </si>
  <si>
    <t>2393 Fortalecimiento de la Infraestructura Penitenciaria. Planta de tratamiento de aguas residuales en el Complejo Juvenil Zurquí</t>
  </si>
  <si>
    <t>2497 Construcción del área administrativa en el CAI Vilma Curling Rivera (finalización)</t>
  </si>
  <si>
    <t>Finalización de la construcción del área administrativa</t>
  </si>
  <si>
    <t>2528 Construcción del sistema electromecánico para la habilitación del CAI Adulto Mayor - La Uruca (acometida eléctrica Escuela de Capacitación)</t>
  </si>
  <si>
    <t>Sistema electromecánico Escuela de Capacitación</t>
  </si>
  <si>
    <t>2915 Construcción de nuevos espacios de alojamiento para la regionalización de la mujer privada de libertad en los CAI Carlos Luis Fallas, Antonio Bastida de Paz y 26 de julio</t>
  </si>
  <si>
    <t>Espacios para la regionalización de la mujer privada de libertad en el CAI 26 de julio, Puntarenas</t>
  </si>
  <si>
    <t>2942 Mejoramiento de la acometida eléctrica en el CAI 26 de julio</t>
  </si>
  <si>
    <t>Mejoramiento del sistema electromecánico del centro penal</t>
  </si>
  <si>
    <t xml:space="preserve">2853 Reconstrucción de la cocina en el CAI 26 de julio </t>
  </si>
  <si>
    <t>Reconstrucción del área de cocina del centro penal</t>
  </si>
  <si>
    <t>3104 Construcción del sistema de supresión contra incendios en el CAI San José</t>
  </si>
  <si>
    <t>Sistema de supresión contra incendios del centro penal</t>
  </si>
  <si>
    <t>3119 Construcción del sistema de supresión contra incendios en el CAI Luis Paulino Mora</t>
  </si>
  <si>
    <t>002487 Construcción de un edificio para ubicar a los funcionarios de la Procuraduría General de la República, ubicado en San José, Cantón Central, Distrito Catedral, 2018.</t>
  </si>
  <si>
    <t>Este proyecto fue creado en el año 2018 para respaldar la construcción de un edificio para la Procuraduría General de la República, actualmente se encuentra en estado activo, sin embargo, para el periodo 2021 no se autorizaron recursos.</t>
  </si>
  <si>
    <t>003111 Equipamientos menores para la Procuraduría General de la República en San José</t>
  </si>
  <si>
    <t>El proyecto consiste en proveer de equipo de comunicación, equipo y mobiliario de oficina, equipos y programas de cómputo, equipo de transporte, equipo de seguridad y equipo de taller a la Procuraduría General de la República.</t>
  </si>
  <si>
    <r>
      <t xml:space="preserve">003112 Mantenimiento de las instalaciones de la Procuraduría General de la República </t>
    </r>
    <r>
      <rPr>
        <sz val="10"/>
        <color rgb="FF000000"/>
        <rFont val="Arial"/>
        <family val="2"/>
      </rPr>
      <t>en</t>
    </r>
    <r>
      <rPr>
        <sz val="10"/>
        <color rgb="FF222222"/>
        <rFont val="Arial"/>
        <family val="2"/>
      </rPr>
      <t xml:space="preserve"> San José</t>
    </r>
  </si>
  <si>
    <t>Este proyecto incluye las obras menores que deban realizarse en la infraestructura física como lo son: techos, canoas, paredes y aleros; obras necesarias para el cumplimiento eficiente de la Ley Orgánica de la Procuraduría General de la República y de los objetivos y metas institucionales. En el año 2021 no se autorizaron recursos.</t>
  </si>
  <si>
    <t>003034 Mantenimiento del Servicio de Suscripción de Licencia Adobe Creative, localizado en Costa Rica, San José, San Pedro de Montes de Oca, Edificio Da Vinci, Avenida 7 y Calle 49, Alameda, en la Agencia de Protección de Datos de los Habitantes (PRODHAB)</t>
  </si>
  <si>
    <t>Mantener en óptimas condiciones la gestión institucional que realiza la Unidad de Divulgación de la Agencia de Protección de Datos de los Habitantes (Prodhab), a través de múltiples herramientas, como la Licencia Adobe Creative Cloud</t>
  </si>
  <si>
    <t xml:space="preserve">003114 Equipamientos menores en el Área de Tecnologías de Información para la Dirección Nacional de Notariado </t>
  </si>
  <si>
    <t>Adquisición de equipos y software de alta capacidad para el resguardo de la información institucional.</t>
  </si>
  <si>
    <t>003115 Mantenimiento de software para el mejoramiento continuo de la gestión tecnológica de información de la Dirección Nacional de Notariado.</t>
  </si>
  <si>
    <t>00315 – Mantenimiento del acervo bibliográfico para la biblioteca especializada en materia notarial y registral</t>
  </si>
  <si>
    <t>Objetivo general: Mantener el acervo bibliográfico actualizado y especializado en materia notarial y registral</t>
  </si>
  <si>
    <t>Objetivos específicos:</t>
  </si>
  <si>
    <t>1) Brindar el servicio de acceso a la información de los usuarios internos y externos de la institución.</t>
  </si>
  <si>
    <t>2) Mantener en óptima gestión el almacenamiento e integridad el acervo bibliográfico del Tribunal.</t>
  </si>
  <si>
    <t>3) Contar con material bibliográfico actualizado y especializado en materia notarial y registral</t>
  </si>
  <si>
    <t>00316 - Mantenimiento de los proyectos de gestión institucional relacionados a la prestación de servicios institucionales en materia tecnológica</t>
  </si>
  <si>
    <t>Objetivo general</t>
  </si>
  <si>
    <t>Mantener en óptimas condiciones la gestión institucional de los diferentes sistemas de información vinculados al quehacer operativo del Tribunal Registral Administrativo.</t>
  </si>
  <si>
    <t>Objetivos Específicos</t>
  </si>
  <si>
    <t>1) Brindar un servicio de acceso a la información de los usuarios internos y externos de la institución.</t>
  </si>
  <si>
    <t>2) Mantener en óptima gestión el almacenamiento e integridad de la información generada por el Tribunal.</t>
  </si>
  <si>
    <t>3) Mantener actualizado los sistemas de información con las diferentes licencias de operación.</t>
  </si>
  <si>
    <t>2067-Desarrollo e Implementación del Marco Geodésico Dinámico Nacional (DI-MARGEDIN)</t>
  </si>
  <si>
    <t xml:space="preserve">El Desarrollo e Implementación del Marco Geodésico Dinámico Nacional (Di-Margedin), se efectúa con la finalidad de obtener coordenadas (horizontales y verticales) de altísima exactitud, donde se considera el tiempo o época como dato adicional y el movimiento por la tectónica de placas de Costa Rica. Lo anterior, para cumplir con lo establecido en la ley 59 del 4 de julio de 1944, en el artículo N° 3, incisos g), h) e i); su artículo N°10 incisos a) y d) Brindar sostenibilidad al sistema oficial de coordenadas CR05 (DE-33797-MJ-MOPT) y su actualización al término CR-SIRGAS. </t>
  </si>
  <si>
    <t>2516-Levantamiento Catastral para Completar el Territorio Nacional</t>
  </si>
  <si>
    <t>Es necesario realizar trabajos catastrales en 239 distritos, con la finalidad de conformar el mapa catastral, el cual contribuye en la compatibilización de los datos catastrales y registrales; y de esta manera contribuir al fortalecimiento de la seguridad jurídica, una de las principales funciones del Registro Inmobiliario.</t>
  </si>
  <si>
    <t>Actualmente, la cobertura del levantamiento catastral en el territorio nacional es del 51% (21% declarada zona catastrada y un 30% en proceso).</t>
  </si>
  <si>
    <t>2525-Rediseño e Integración del Portal de Servicios Digitales del Registro Nacional (www.rnpdigital.com)"</t>
  </si>
  <si>
    <t>Rediseñar el Portal de Servicios Digitales del Registro Nacional integrando elementos de accesibilidad, usabilidad y navegabilidad en beneficio de los usuarios. El proyecto fue planteado desde su iniciativa para ejecutarse en 4 etapas:</t>
  </si>
  <si>
    <t>1. Investigación y análisis</t>
  </si>
  <si>
    <t>2. Contratación y preparación</t>
  </si>
  <si>
    <t>3. Implementación</t>
  </si>
  <si>
    <t>4. Mantenimiento y mejoras</t>
  </si>
  <si>
    <t xml:space="preserve">El Sistema de Información Geográfico del Instituto Geográfico Nacional (SIGI), es una solución o herramienta informática–tecnológica de tipo geoespacial, con características multifinalitario corporativo, que permite la gestión centralizada e interoperable de datos geográficos producidos por el Instituto Geográfico Nacional (IGN).  </t>
  </si>
  <si>
    <t>De esta forma, es un sistema encargado de suministrar información geográfica a todos los individuos de una organización y a todos los niveles, con la funcionalidad de recolectar, almacenar, analizar, procesar, normalizar, estandarizar, distribuir y divulgar información georreferenciada del IGN, tanto internamente como con otras instancias externas.</t>
  </si>
  <si>
    <t>Se agrega, además, que el impacto será alto a nivel Institucional y nacional, si bien es cierto, se plantea como una solución para el IGN, pero que también permitirá el intercambio, gestión, y control de información georreferenciada sensible a cualquier Dirección del Registro Nacional que lo requiera, en especial a la Dirección del Registro Inmobiliario.  Así como, a otras instancias gubernamentales, no gubernamentales y población en general a nivel país.</t>
  </si>
  <si>
    <t>2689- Adquisición de un Sistema de Gestión Documental para el Registro Nacional</t>
  </si>
  <si>
    <t>Consiste en estandarizar la gestión documental en toda la Institución a efecto que sea una actividad normalizada y se utilice un único sistema ofimático para tal fin. Se pretende propiciar el uso del documento electrónico desde su génesis y durante todo su ciclo de vida, así como, la digitalización de documentos en soporte papel, tanto recibido como producido, que permitan a la administración una gestión electrónica normada en un solo repositorio documental.</t>
  </si>
  <si>
    <t>De 88,16% del presupuesto de gasto de capital fueron asociados a proyectos de inversión, el 11,84% pendiente de ejecutar se debe a proyectos que se encuentran en proceso de revisión y posterior asignación de código del BPIP de MIDEPLAN, dos que fueron declarados infructuosos</t>
  </si>
  <si>
    <t>En el Programa Presupuestario 798 Dirección Nacional de Notariado ¢4,28 millones no pudieron ser ejecutados por cuanto las ofertas durante la contratación administrativa fueron inferiores a las ofertas recibidas en el estudio de mercado, aunado a esto las previsiones de diferencial cambiario generaron un pequeño margen no ejecutable.</t>
  </si>
  <si>
    <r>
      <t xml:space="preserve">Monto de gasto de capital </t>
    </r>
    <r>
      <rPr>
        <b/>
        <vertAlign val="superscript"/>
        <sz val="10"/>
        <color rgb="FFFFFFFF"/>
        <rFont val="Arial"/>
        <family val="2"/>
      </rPr>
      <t>/1</t>
    </r>
    <r>
      <rPr>
        <b/>
        <sz val="10"/>
        <color rgb="FFFFFFFF"/>
        <rFont val="Arial"/>
        <family val="2"/>
      </rPr>
      <t xml:space="preserve"> presupuesto actu 
al    (a)</t>
    </r>
  </si>
  <si>
    <t>Monto asociado a proyectos de inversión  (b)</t>
  </si>
  <si>
    <t>Porcentaje de cumplimiento  [(b / a) * 100]</t>
  </si>
  <si>
    <r>
      <t>Fuente</t>
    </r>
    <r>
      <rPr>
        <sz val="9"/>
        <color theme="1"/>
        <rFont val="Arial Narrow"/>
        <family val="2"/>
      </rPr>
      <t xml:space="preserve">: </t>
    </r>
    <r>
      <rPr>
        <sz val="8"/>
        <color theme="1"/>
        <rFont val="Arial Narrow"/>
        <family val="2"/>
      </rPr>
      <t>Información suministrada por los Programas Presupuestarios: 788, 789, 794, 795, 798 y 799.</t>
    </r>
  </si>
  <si>
    <t xml:space="preserve">Total </t>
  </si>
  <si>
    <t>202682-Implementación del Sistema de información Geográfica del IGN (SIGI)</t>
  </si>
  <si>
    <r>
      <rPr>
        <b/>
        <sz val="8"/>
        <color theme="1"/>
        <rFont val="Arial"/>
        <family val="2"/>
      </rPr>
      <t xml:space="preserve">Fuente: </t>
    </r>
    <r>
      <rPr>
        <sz val="8"/>
        <color theme="1"/>
        <rFont val="Arial"/>
        <family val="2"/>
      </rPr>
      <t>Información suministrada por los Programas Presupuestarios: 788, 789, 794, 795, 798 y 799.</t>
    </r>
  </si>
  <si>
    <t>/1: Corresponde a proyectos registrados en el BPIP con recursos de la ley 9926 y sus reformas.</t>
  </si>
  <si>
    <r>
      <rPr>
        <b/>
        <sz val="10"/>
        <color rgb="FF000000"/>
        <rFont val="Arial"/>
        <family val="2"/>
      </rPr>
      <t xml:space="preserve">Fuente: </t>
    </r>
    <r>
      <rPr>
        <sz val="10"/>
        <color rgb="FF000000"/>
        <rFont val="Arial"/>
        <family val="2"/>
      </rPr>
      <t>Sistema Integrado de Gestión de la Administración Financiera al 31 de diciembre del 2021.</t>
    </r>
  </si>
  <si>
    <r>
      <rPr>
        <b/>
        <sz val="10"/>
        <color rgb="FF000000"/>
        <rFont val="Arial"/>
        <family val="2"/>
      </rPr>
      <t>Fuente:</t>
    </r>
    <r>
      <rPr>
        <sz val="10"/>
        <color rgb="FF000000"/>
        <rFont val="Arial"/>
        <family val="2"/>
      </rPr>
      <t>Sistema Integrado de Gestión de la Administración Financiera al 31 de diciembre del 2021.</t>
    </r>
  </si>
  <si>
    <r>
      <rPr>
        <b/>
        <sz val="10"/>
        <color rgb="FF000000"/>
        <rFont val="Arial"/>
        <family val="2"/>
      </rPr>
      <t>Fuente:</t>
    </r>
    <r>
      <rPr>
        <sz val="10"/>
        <color rgb="FF000000"/>
        <rFont val="Arial"/>
        <family val="2"/>
      </rPr>
      <t xml:space="preserve"> Sistema Integrado de Gestión de la Administración Financiera al [31/12/2021].</t>
    </r>
  </si>
  <si>
    <r>
      <rPr>
        <b/>
        <sz val="10"/>
        <color rgb="FF000000"/>
        <rFont val="Arial"/>
        <family val="2"/>
      </rPr>
      <t>Fuente:</t>
    </r>
    <r>
      <rPr>
        <sz val="10"/>
        <color rgb="FF000000"/>
        <rFont val="Arial"/>
        <family val="2"/>
      </rPr>
      <t xml:space="preserve"> Sistema Integrado de Gestión de la Administración Financiera al 31/12/2021.</t>
    </r>
  </si>
  <si>
    <r>
      <rPr>
        <b/>
        <sz val="10"/>
        <color rgb="FF000000"/>
        <rFont val="Arial"/>
        <family val="2"/>
      </rPr>
      <t>Fuente</t>
    </r>
    <r>
      <rPr>
        <b/>
        <sz val="10"/>
        <rFont val="Arial"/>
        <family val="2"/>
      </rPr>
      <t>:</t>
    </r>
    <r>
      <rPr>
        <sz val="10"/>
        <rFont val="Arial"/>
        <family val="2"/>
      </rPr>
      <t xml:space="preserve"> Sistema Integrado de Gestión de la Administración Financiera al 31/12/2021.</t>
    </r>
  </si>
  <si>
    <r>
      <rPr>
        <b/>
        <sz val="10"/>
        <color rgb="FF000000"/>
        <rFont val="Arial"/>
        <family val="2"/>
      </rPr>
      <t>Fuente</t>
    </r>
    <r>
      <rPr>
        <b/>
        <sz val="10"/>
        <rFont val="Arial"/>
        <family val="2"/>
      </rPr>
      <t xml:space="preserve">: </t>
    </r>
    <r>
      <rPr>
        <sz val="10"/>
        <rFont val="Arial"/>
        <family val="2"/>
      </rPr>
      <t>Sistema Integrado de Gestión de la Administración Financiera al [11/01/2022].</t>
    </r>
  </si>
  <si>
    <r>
      <rPr>
        <b/>
        <sz val="10"/>
        <color rgb="FF000000"/>
        <rFont val="Arial"/>
        <family val="2"/>
      </rPr>
      <t>Fuente:</t>
    </r>
    <r>
      <rPr>
        <sz val="10"/>
        <color rgb="FF000000"/>
        <rFont val="Arial"/>
        <family val="2"/>
      </rPr>
      <t xml:space="preserve"> Correo electrónico recibido el jueves 6 de enero 2022 suscrito por la Licda. Virginia Barquero González.</t>
    </r>
  </si>
  <si>
    <r>
      <rPr>
        <b/>
        <sz val="10"/>
        <color rgb="FF000000"/>
        <rFont val="Arial"/>
        <family val="2"/>
      </rPr>
      <t>Fuente</t>
    </r>
    <r>
      <rPr>
        <b/>
        <sz val="10"/>
        <rFont val="Arial"/>
        <family val="2"/>
      </rPr>
      <t xml:space="preserve">: </t>
    </r>
    <r>
      <rPr>
        <sz val="10"/>
        <rFont val="Arial"/>
        <family val="2"/>
      </rPr>
      <t>SSistema Integrado de Gestión de la Administración Financiera al 31/12/2021.</t>
    </r>
  </si>
  <si>
    <r>
      <rPr>
        <b/>
        <sz val="10"/>
        <color rgb="FF000000"/>
        <rFont val="Arial"/>
        <family val="2"/>
      </rPr>
      <t>Fuente</t>
    </r>
    <r>
      <rPr>
        <b/>
        <sz val="10"/>
        <rFont val="Arial"/>
        <family val="2"/>
      </rPr>
      <t>:</t>
    </r>
    <r>
      <rPr>
        <sz val="10"/>
        <rFont val="Arial"/>
        <family val="2"/>
      </rPr>
      <t xml:space="preserve"> Sistema Integrado de Gestión de la Administración Financiera al 31/12/2021</t>
    </r>
  </si>
  <si>
    <r>
      <rPr>
        <b/>
        <sz val="10"/>
        <color rgb="FF000000"/>
        <rFont val="Arial"/>
        <family val="2"/>
      </rPr>
      <t>Fuente</t>
    </r>
    <r>
      <rPr>
        <b/>
        <sz val="10"/>
        <rFont val="Arial"/>
        <family val="2"/>
      </rPr>
      <t xml:space="preserve">: </t>
    </r>
    <r>
      <rPr>
        <sz val="10"/>
        <rFont val="Arial"/>
        <family val="2"/>
      </rPr>
      <t>Sistema Integrado de Gestión de la Administración Financiera al 31/1272021</t>
    </r>
  </si>
  <si>
    <r>
      <rPr>
        <b/>
        <sz val="10"/>
        <color rgb="FF000000"/>
        <rFont val="Arial"/>
        <family val="2"/>
      </rPr>
      <t>Fuente</t>
    </r>
    <r>
      <rPr>
        <b/>
        <sz val="10"/>
        <rFont val="Arial"/>
        <family val="2"/>
      </rPr>
      <t>:</t>
    </r>
    <r>
      <rPr>
        <sz val="10"/>
        <rFont val="Arial"/>
        <family val="2"/>
      </rPr>
      <t xml:space="preserve"> Informe del SIGAF, Departamento Financiero Ministerio de Justicia.</t>
    </r>
  </si>
  <si>
    <r>
      <rPr>
        <b/>
        <sz val="10"/>
        <color rgb="FF000000"/>
        <rFont val="Arial"/>
        <family val="2"/>
      </rPr>
      <t>Fuente</t>
    </r>
    <r>
      <rPr>
        <b/>
        <sz val="10"/>
        <rFont val="Arial"/>
        <family val="2"/>
      </rPr>
      <t xml:space="preserve">: </t>
    </r>
    <r>
      <rPr>
        <sz val="10"/>
        <rFont val="Arial"/>
        <family val="2"/>
      </rPr>
      <t>Sistema Integrado de Gestión de la Administración Financiera al 31/12/2021.</t>
    </r>
  </si>
  <si>
    <r>
      <rPr>
        <b/>
        <sz val="10"/>
        <color rgb="FF000000"/>
        <rFont val="Arial"/>
        <family val="2"/>
      </rPr>
      <t>Fuente</t>
    </r>
    <r>
      <rPr>
        <b/>
        <sz val="10"/>
        <rFont val="Arial"/>
        <family val="2"/>
      </rPr>
      <t xml:space="preserve">: </t>
    </r>
    <r>
      <rPr>
        <sz val="10"/>
        <rFont val="Arial"/>
        <family val="2"/>
      </rPr>
      <t>Sistema Integrado de Gestión de la Administración Financiera y Sistema de Administración Financiera del Ministerio de Hacienda.  31/12/2021].</t>
    </r>
  </si>
  <si>
    <r>
      <rPr>
        <b/>
        <sz val="10"/>
        <color theme="1"/>
        <rFont val="Arial"/>
        <family val="2"/>
      </rPr>
      <t>Fuente:</t>
    </r>
    <r>
      <rPr>
        <sz val="10"/>
        <color theme="1"/>
        <rFont val="Arial"/>
        <family val="2"/>
      </rPr>
      <t xml:space="preserve"> Sistema Integrado de Gestión de la Administración Financiera al 31 de diciembre del 2021.</t>
    </r>
  </si>
  <si>
    <t>/1 Indicar la descripción del factor señalado en el informe de seguimiento semestral.</t>
  </si>
  <si>
    <t xml:space="preserve">12 Facturas pendientes de ingresar o en trámite
</t>
  </si>
  <si>
    <t>12 Prestaciones Legales previstas, no utilizadas durante el I Semestre</t>
  </si>
  <si>
    <t>Fuente: Información suministrada por quién ocupa el cargo de Subdirector de Desarrollo Institucional</t>
  </si>
  <si>
    <t>Fuente: Circulares internas emitidas por el Despacho de Gestión Estratégica y Proveeduría, datos del Depto de Gestión Institucional de Recursos Humanos</t>
  </si>
  <si>
    <t>Revisar con el Departamento de Gestión Institucional las estimaciones presupuestarias realizadas con el fin de plantear correctivos y la redistribución de recursos si fuese necesario</t>
  </si>
  <si>
    <r>
      <t>Teniendo en consideración que el rubro de los salarios es o</t>
    </r>
    <r>
      <rPr>
        <sz val="10"/>
        <color theme="1"/>
        <rFont val="Arial"/>
        <family val="2"/>
      </rPr>
      <t>bjeto a lo largo del año de diversos movimientos de personal que afectan la administración del presupuesto de gastos.</t>
    </r>
  </si>
  <si>
    <t>12 - Entrada en vigencia de la ley N° 9524, que genera que el PCIAB pase de ser una instancia adscrita a un programa dentro del Ministerio de Justicia y Paz. Esto conlleva a que el uso de los recursos económicos asignados cumpla con una serie de trámites.</t>
  </si>
  <si>
    <t>Se presenta y aprueba la Modificación Presupuestaria H-005 a fin de utilizar los recursos aprobados para el PCIAB de manera eficiente según sus necesidades. Esta Modificación fue aprobada mediante Decreto N°43069-H a finales del mes de junio. 
Se emitió la resolución DGAS 564-2021/VGE 728-2021 a fin de agilizar los trámites de pago del PCIAB. 
Se ha delegado al Director Ejecutivo del PCIAB la gestión presupuestaria y financiera de los recursos asignados al PCIAB dentro del programa 789.</t>
  </si>
  <si>
    <t xml:space="preserve">Le detallo las razones:
Procesos de contratación administrativa declarados infructuosos o desiertos  
Las gestiones de los proyectos de obras iniciaron el en segundo semestre.  </t>
  </si>
  <si>
    <t>Fuente: Dirección Ejecutiva, Departamento Financiero y Gestión Administrativa, PCIAB y Unidad de Investigación y Estadística d la Dirección General de Adaptación Social.</t>
  </si>
  <si>
    <t>Director Ejecutivo, PCIAB</t>
  </si>
  <si>
    <t xml:space="preserve">8 y 12 Procesos de contratación administrativa que se declaran infructuosos o desiertos.   Vigencia de la Ley N°9524 y la inclusión del presupuesto de PCIAB dentro del Programa Presupuestario 78900, lo que generó significativos atrasos al definir los nuevos procedimientos de funcionamiento del PCIAB dentro de la DGAS, lo que provoca que la ejecución de la totalidad de contrataciones quedara pendiente hasta tanto se definieran los nuevos responsables y firmantes de los procesos, iniciando la gestión al final del primer semestre. </t>
  </si>
  <si>
    <t>PI.01.01.02.Porcentaje de ejecución presupuestaria de proyectos sobre obras complementarias a favor del Sistema Penitenciario Nacional</t>
  </si>
  <si>
    <t xml:space="preserve">1/ Corresponde a la población penitenciaria al 30 de junio 2021.
3/ Corresponde a la población penitenciaria del Nivel proyectada, durante el proceso de programación 2021.
</t>
  </si>
  <si>
    <t xml:space="preserve">1) Impacto generado por la emergencia sanitaria por el Covid-19. 
2) Aplicación de directrices presidenciales Impacto generado por la pandemia  </t>
  </si>
  <si>
    <t xml:space="preserve">PF.01.05. Porcentaje de población sentenciada inserta en procesos grupales del Nivel de Atención de hombres adultos en Centros Institucionales. (Eficacia- Calidad) </t>
  </si>
  <si>
    <t>Materiales y Servicios</t>
  </si>
  <si>
    <t xml:space="preserve">49,01%
</t>
  </si>
  <si>
    <t xml:space="preserve">21,74% 
</t>
  </si>
  <si>
    <t xml:space="preserve">37,73%
</t>
  </si>
  <si>
    <t xml:space="preserve">14,58%
</t>
  </si>
  <si>
    <t xml:space="preserve">33,61%
</t>
  </si>
  <si>
    <r>
      <t>Fuente</t>
    </r>
    <r>
      <rPr>
        <sz val="8"/>
        <color theme="1"/>
        <rFont val="Arial"/>
        <family val="2"/>
      </rPr>
      <t>: Nivel  Atención de Personas en Centros Semi Institucionales</t>
    </r>
  </si>
  <si>
    <t>Fuente: Nivel Atención de Población en Comunidad</t>
  </si>
  <si>
    <r>
      <t>Fuente</t>
    </r>
    <r>
      <rPr>
        <sz val="8"/>
        <color theme="1"/>
        <rFont val="Arial"/>
        <family val="2"/>
      </rPr>
      <t>: Nivel Atención de Población Sujeta a Dispositivos Electrónicos</t>
    </r>
  </si>
  <si>
    <t>Fuente: Programa Prevención de la Violencia y Promoción de la Paz Social</t>
  </si>
  <si>
    <r>
      <t>Fuente</t>
    </r>
    <r>
      <rPr>
        <sz val="8"/>
        <color theme="1"/>
        <rFont val="Arial"/>
        <family val="2"/>
      </rPr>
      <t>:79100 Defensa del Estado y Asistencia Jurídica al Sector Público</t>
    </r>
  </si>
  <si>
    <r>
      <t>Fuente</t>
    </r>
    <r>
      <rPr>
        <sz val="8"/>
        <color theme="1"/>
        <rFont val="Arial"/>
        <family val="2"/>
      </rPr>
      <t>: 79300 Prevención, Detección y Combate de la Corrupción</t>
    </r>
  </si>
  <si>
    <r>
      <t>Fuente</t>
    </r>
    <r>
      <rPr>
        <sz val="8"/>
        <color theme="1"/>
        <rFont val="Arial"/>
        <family val="2"/>
      </rPr>
      <t>:79400 Registro Nacional</t>
    </r>
  </si>
  <si>
    <r>
      <t>Fuente</t>
    </r>
    <r>
      <rPr>
        <sz val="8"/>
        <color theme="1"/>
        <rFont val="Arial"/>
        <family val="2"/>
      </rPr>
      <t>: 79800 Dirección Nacional de Notariado Público</t>
    </r>
  </si>
  <si>
    <t>Fuente: 79900 Tribunal Registral Administrativo</t>
  </si>
  <si>
    <t xml:space="preserve"> 79100  Defensa del Estado y Asistencia Jurídica al Sector
</t>
  </si>
  <si>
    <r>
      <t>Fuente</t>
    </r>
    <r>
      <rPr>
        <sz val="10"/>
        <color theme="1"/>
        <rFont val="Arial"/>
        <family val="2"/>
      </rPr>
      <t>: Programa 791</t>
    </r>
  </si>
  <si>
    <r>
      <t>Fuente</t>
    </r>
    <r>
      <rPr>
        <sz val="10"/>
        <color theme="1"/>
        <rFont val="Arial"/>
        <family val="2"/>
      </rPr>
      <t>: Programa 793</t>
    </r>
  </si>
  <si>
    <r>
      <t>Fuente</t>
    </r>
    <r>
      <rPr>
        <sz val="10"/>
        <color theme="1"/>
        <rFont val="Arial"/>
        <family val="2"/>
      </rPr>
      <t>: Programa 794</t>
    </r>
  </si>
  <si>
    <r>
      <t>Fuente</t>
    </r>
    <r>
      <rPr>
        <sz val="10"/>
        <color theme="1"/>
        <rFont val="Arial"/>
        <family val="2"/>
      </rPr>
      <t>: Programa 798</t>
    </r>
  </si>
  <si>
    <r>
      <t>Fuente</t>
    </r>
    <r>
      <rPr>
        <sz val="10"/>
        <color theme="1"/>
        <rFont val="Arial"/>
        <family val="2"/>
      </rPr>
      <t>: Programa 799</t>
    </r>
  </si>
  <si>
    <t>Fuente:Programa 791</t>
  </si>
  <si>
    <t>Fuente: Programa 793</t>
  </si>
  <si>
    <t>Fuente: Programa 795</t>
  </si>
  <si>
    <t>Fuente: Programa 794</t>
  </si>
  <si>
    <t>Fuente: Programa 798</t>
  </si>
  <si>
    <r>
      <t>Fuente</t>
    </r>
    <r>
      <rPr>
        <sz val="8"/>
        <color theme="1"/>
        <rFont val="Arial"/>
        <family val="2"/>
      </rPr>
      <t>: Programa 799</t>
    </r>
  </si>
  <si>
    <t>Programa Presupuestario 794-Registro Nacional</t>
  </si>
  <si>
    <t>Fuente: Informe del SIGAF, Departamento Financiero Ministerio de Justicia.</t>
  </si>
  <si>
    <t>Fabiola Varela Mata
Georgina Paniagua Ramírez
Cristian Mena Chinchilla
Roger Araya Fonseca
Marta Aguilar Varela
Mauricio Soley Pérez
Vanessa Cohen Jiménez</t>
  </si>
  <si>
    <t>Bienes
durade ros</t>
  </si>
  <si>
    <t>Dar seguimiento al inicio de las nuevas contrataciones de la partida de Bienes Duraderos, con el fin de que este se dé durante el primer trimestre 2022, de manera que se puedan tomar acciones específicas de forma oportuna para la ejecución de los recursos asignados.</t>
  </si>
  <si>
    <t xml:space="preserve">53,83% 
</t>
  </si>
  <si>
    <t xml:space="preserve">30,17%
</t>
  </si>
  <si>
    <t xml:space="preserve">41,19%
</t>
  </si>
  <si>
    <r>
      <t>Fuente</t>
    </r>
    <r>
      <rPr>
        <sz val="10"/>
        <rFont val="Arial"/>
        <family val="2"/>
      </rPr>
      <t>: Fuente Programa 798</t>
    </r>
  </si>
  <si>
    <r>
      <t>Fuente</t>
    </r>
    <r>
      <rPr>
        <sz val="10"/>
        <rFont val="Arial"/>
        <family val="2"/>
      </rPr>
      <t>: Programa 799</t>
    </r>
  </si>
  <si>
    <r>
      <t>Fuente</t>
    </r>
    <r>
      <rPr>
        <sz val="10"/>
        <color theme="1"/>
        <rFont val="Arial"/>
        <family val="2"/>
      </rPr>
      <t>:Programa 799 Cuadro de Mando Integral y Estadísticas del Tribunal Registral Administrativo.</t>
    </r>
  </si>
  <si>
    <t>10) La meta de este indicador se definió en un momento donde el trabajo de calificación de documentos no había sido afectado por formas diferentes de trabajar, como en la actualidad, donde se hace necesario el teletrabajo, por ello los resultados eran diferentes.</t>
  </si>
  <si>
    <t>Reunión con jefaturas para exponer esteincumplimiento de la meta.</t>
  </si>
  <si>
    <t>Xinia Rodríguez Hernández,
Didier Salazar y
Alejandro Masis.</t>
  </si>
  <si>
    <t>Fuente: Programa 799</t>
  </si>
  <si>
    <t>Fuente: Programa 791</t>
  </si>
  <si>
    <r>
      <t>Fuente: Programa 790</t>
    </r>
    <r>
      <rPr>
        <sz val="8"/>
        <color rgb="FFC00000"/>
        <rFont val="Arial"/>
        <family val="2"/>
      </rPr>
      <t>.</t>
    </r>
  </si>
  <si>
    <t>Fuente: Programa 78606</t>
  </si>
  <si>
    <r>
      <t>Fuente</t>
    </r>
    <r>
      <rPr>
        <sz val="10"/>
        <color theme="1"/>
        <rFont val="Arial"/>
        <family val="2"/>
      </rPr>
      <t>: Programa 787</t>
    </r>
  </si>
  <si>
    <r>
      <t>Fuente</t>
    </r>
    <r>
      <rPr>
        <sz val="10"/>
        <color theme="1"/>
        <rFont val="Arial"/>
        <family val="2"/>
      </rPr>
      <t>: Programa 788</t>
    </r>
  </si>
  <si>
    <r>
      <t>Fuente</t>
    </r>
    <r>
      <rPr>
        <sz val="10"/>
        <rFont val="Arial"/>
        <family val="2"/>
      </rPr>
      <t>: Programa 786</t>
    </r>
  </si>
  <si>
    <r>
      <t>Fuente</t>
    </r>
    <r>
      <rPr>
        <sz val="10"/>
        <rFont val="Arial"/>
        <family val="2"/>
      </rPr>
      <t>: Programa 787</t>
    </r>
  </si>
  <si>
    <r>
      <t>Fuente</t>
    </r>
    <r>
      <rPr>
        <sz val="10"/>
        <rFont val="Arial"/>
        <family val="2"/>
      </rPr>
      <t>: Programa 788</t>
    </r>
  </si>
  <si>
    <r>
      <t>Fuente</t>
    </r>
    <r>
      <rPr>
        <sz val="10"/>
        <rFont val="Arial"/>
        <family val="2"/>
      </rPr>
      <t>:Programa 78905</t>
    </r>
  </si>
  <si>
    <r>
      <t>Fuente</t>
    </r>
    <r>
      <rPr>
        <sz val="10"/>
        <rFont val="Arial"/>
        <family val="2"/>
      </rPr>
      <t>: Programa 791</t>
    </r>
  </si>
  <si>
    <r>
      <t>Fuente</t>
    </r>
    <r>
      <rPr>
        <sz val="10"/>
        <color theme="1"/>
        <rFont val="Arial"/>
        <family val="2"/>
      </rPr>
      <t>:  Programa 786</t>
    </r>
  </si>
  <si>
    <t>Fuente: Programa 786</t>
  </si>
  <si>
    <t>Fuente: Programa 787</t>
  </si>
  <si>
    <t>Fuente:Programa 788</t>
  </si>
  <si>
    <t>Fuente: Programa 78900</t>
  </si>
  <si>
    <t>Programa 78904</t>
  </si>
  <si>
    <t>Fuente: Programa 78905</t>
  </si>
  <si>
    <t>Fuente: Programa 78906</t>
  </si>
  <si>
    <r>
      <t>Fuente</t>
    </r>
    <r>
      <rPr>
        <sz val="10"/>
        <color theme="1"/>
        <rFont val="Arial"/>
        <family val="2"/>
      </rPr>
      <t>:Programa 786</t>
    </r>
  </si>
  <si>
    <r>
      <t>Fuente</t>
    </r>
    <r>
      <rPr>
        <sz val="8"/>
        <color theme="1"/>
        <rFont val="Arial"/>
        <family val="2"/>
      </rPr>
      <t>: Programa 786</t>
    </r>
  </si>
  <si>
    <r>
      <t>Fuente</t>
    </r>
    <r>
      <rPr>
        <sz val="8"/>
        <color theme="1"/>
        <rFont val="Arial"/>
        <family val="2"/>
      </rPr>
      <t>: Programa 787</t>
    </r>
  </si>
  <si>
    <r>
      <t>Fuente</t>
    </r>
    <r>
      <rPr>
        <sz val="8"/>
        <color theme="1"/>
        <rFont val="Arial"/>
        <family val="2"/>
      </rPr>
      <t>: Programa 788</t>
    </r>
  </si>
  <si>
    <r>
      <t>Fuente</t>
    </r>
    <r>
      <rPr>
        <sz val="8"/>
        <color theme="1"/>
        <rFont val="Arial"/>
        <family val="2"/>
      </rPr>
      <t xml:space="preserve">: Programa 795 // Entrevista con Licda. Tatiana Barboza B. Encargada de Unidad de Divulgación. </t>
    </r>
  </si>
  <si>
    <t>Fuente: Programa 788</t>
  </si>
  <si>
    <t>Fuente: Programa 78904</t>
  </si>
  <si>
    <t>Fuente: Programa 794 // UDEI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</si>
</sst>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8" formatCode="&quot;₡&quot;#,##0.00;[Red]\-&quot;₡&quot;#,##0.00"/>
    <numFmt numFmtId="43" formatCode="_-* #,##0.00_-;\-* #,##0.00_-;_-* &quot;-&quot;??_-;_-@_-"/>
    <numFmt numFmtId="164" formatCode="#,##0.0"/>
    <numFmt numFmtId="165" formatCode="0.0%"/>
    <numFmt numFmtId="166" formatCode="0.00000"/>
    <numFmt numFmtId="167" formatCode="&quot;₡&quot;#,##0.00"/>
  </numFmts>
  <fonts count="51">
    <font>
      <sz val="11"/>
      <color theme="1"/>
      <name val="Calibri"/>
      <family val="2"/>
      <scheme val="minor"/>
    </font>
    <font>
      <sz val="11"/>
      <color theme="1"/>
      <name val="Calibri"/>
      <family val="2"/>
      <scheme val="minor"/>
    </font>
    <font>
      <b/>
      <sz val="10"/>
      <color rgb="FFFFFFFF"/>
      <name val="Arial"/>
      <family val="2"/>
    </font>
    <font>
      <sz val="10"/>
      <color rgb="FFFFFFFF"/>
      <name val="Arial"/>
      <family val="2"/>
    </font>
    <font>
      <b/>
      <vertAlign val="superscript"/>
      <sz val="10"/>
      <color rgb="FFFFFFFF"/>
      <name val="Arial"/>
      <family val="2"/>
    </font>
    <font>
      <b/>
      <sz val="10"/>
      <color theme="1"/>
      <name val="Arial"/>
      <family val="2"/>
    </font>
    <font>
      <sz val="10"/>
      <color theme="1"/>
      <name val="Arial"/>
      <family val="2"/>
    </font>
    <font>
      <sz val="10"/>
      <color rgb="FF000000"/>
      <name val="Arial"/>
      <family val="2"/>
    </font>
    <font>
      <i/>
      <sz val="10"/>
      <color theme="1"/>
      <name val="Arial"/>
      <family val="2"/>
    </font>
    <font>
      <sz val="10"/>
      <color rgb="FFC00000"/>
      <name val="Arial"/>
      <family val="2"/>
    </font>
    <font>
      <b/>
      <sz val="8"/>
      <color rgb="FF000000"/>
      <name val="Arial"/>
      <family val="2"/>
    </font>
    <font>
      <sz val="8"/>
      <color rgb="FF000000"/>
      <name val="Arial"/>
      <family val="2"/>
    </font>
    <font>
      <sz val="8"/>
      <color rgb="FFC00000"/>
      <name val="Arial"/>
      <family val="2"/>
    </font>
    <font>
      <sz val="7"/>
      <color theme="1"/>
      <name val="Arial"/>
      <family val="2"/>
    </font>
    <font>
      <b/>
      <sz val="8"/>
      <color theme="1"/>
      <name val="Arial"/>
      <family val="2"/>
    </font>
    <font>
      <sz val="8"/>
      <color theme="1"/>
      <name val="Arial"/>
      <family val="2"/>
    </font>
    <font>
      <b/>
      <sz val="9"/>
      <color rgb="FFFFFFFF"/>
      <name val="Arial"/>
      <family val="2"/>
    </font>
    <font>
      <b/>
      <sz val="10"/>
      <color rgb="FF000000"/>
      <name val="Arial"/>
      <family val="2"/>
    </font>
    <font>
      <b/>
      <vertAlign val="superscript"/>
      <sz val="10"/>
      <color rgb="FF000000"/>
      <name val="Arial"/>
      <family val="2"/>
    </font>
    <font>
      <b/>
      <sz val="8"/>
      <color theme="1"/>
      <name val="Arial Narrow"/>
      <family val="2"/>
    </font>
    <font>
      <sz val="9"/>
      <color theme="1"/>
      <name val="Arial Narrow"/>
      <family val="2"/>
    </font>
    <font>
      <b/>
      <sz val="10"/>
      <color rgb="FFFFFFFF"/>
      <name val="Arial Narrow"/>
      <family val="2"/>
    </font>
    <font>
      <vertAlign val="superscript"/>
      <sz val="10"/>
      <color rgb="FFFFFFFF"/>
      <name val="Arial"/>
      <family val="2"/>
    </font>
    <font>
      <sz val="10"/>
      <name val="Arial"/>
      <family val="2"/>
    </font>
    <font>
      <sz val="11"/>
      <color theme="1"/>
      <name val="Arial"/>
      <family val="2"/>
    </font>
    <font>
      <b/>
      <sz val="11"/>
      <color theme="0"/>
      <name val="Arial"/>
      <family val="2"/>
    </font>
    <font>
      <sz val="11"/>
      <name val="Arial"/>
      <family val="2"/>
    </font>
    <font>
      <b/>
      <sz val="11"/>
      <name val="Calibri"/>
      <family val="2"/>
      <scheme val="minor"/>
    </font>
    <font>
      <b/>
      <sz val="10"/>
      <name val="Arial"/>
      <family val="2"/>
    </font>
    <font>
      <sz val="11"/>
      <name val="Calibri"/>
      <family val="2"/>
      <scheme val="minor"/>
    </font>
    <font>
      <sz val="8"/>
      <name val="Arial"/>
      <family val="2"/>
    </font>
    <font>
      <vertAlign val="superscript"/>
      <sz val="10"/>
      <name val="Arial"/>
      <family val="2"/>
    </font>
    <font>
      <b/>
      <vertAlign val="superscript"/>
      <sz val="10"/>
      <name val="Arial"/>
      <family val="2"/>
    </font>
    <font>
      <b/>
      <sz val="10"/>
      <color theme="0"/>
      <name val="Arial"/>
      <family val="2"/>
    </font>
    <font>
      <vertAlign val="superscript"/>
      <sz val="10"/>
      <color theme="0"/>
      <name val="Arial"/>
      <family val="2"/>
    </font>
    <font>
      <sz val="10"/>
      <color theme="0"/>
      <name val="Arial"/>
      <family val="2"/>
    </font>
    <font>
      <b/>
      <vertAlign val="superscript"/>
      <sz val="10"/>
      <color theme="0"/>
      <name val="Arial"/>
      <family val="2"/>
    </font>
    <font>
      <b/>
      <sz val="10"/>
      <color rgb="FF000000"/>
      <name val="Arial "/>
    </font>
    <font>
      <b/>
      <sz val="10"/>
      <color theme="1"/>
      <name val="Arial "/>
    </font>
    <font>
      <sz val="10"/>
      <color rgb="FFC00000"/>
      <name val="Arial "/>
    </font>
    <font>
      <sz val="10"/>
      <color rgb="FF000000"/>
      <name val="Arial "/>
    </font>
    <font>
      <sz val="10"/>
      <name val="Arial "/>
    </font>
    <font>
      <b/>
      <sz val="10"/>
      <name val="Arial "/>
    </font>
    <font>
      <b/>
      <sz val="10"/>
      <color rgb="FFFFFFFF"/>
      <name val="Arial "/>
    </font>
    <font>
      <sz val="10"/>
      <color theme="1"/>
      <name val="Arial "/>
    </font>
    <font>
      <b/>
      <vertAlign val="superscript"/>
      <sz val="10"/>
      <color rgb="FFFFFFFF"/>
      <name val="Arial "/>
    </font>
    <font>
      <sz val="11"/>
      <color rgb="FF000000"/>
      <name val="Calibri"/>
      <family val="2"/>
      <scheme val="minor"/>
    </font>
    <font>
      <b/>
      <sz val="11"/>
      <color rgb="FF000000"/>
      <name val="Calibri"/>
      <family val="2"/>
      <scheme val="minor"/>
    </font>
    <font>
      <sz val="10"/>
      <color rgb="FF000000"/>
      <name val="Calibri"/>
      <family val="2"/>
      <scheme val="minor"/>
    </font>
    <font>
      <sz val="10"/>
      <color rgb="FF222222"/>
      <name val="Arial"/>
      <family val="2"/>
    </font>
    <font>
      <sz val="8"/>
      <color theme="1"/>
      <name val="Arial Narrow"/>
      <family val="2"/>
    </font>
  </fonts>
  <fills count="12">
    <fill>
      <patternFill patternType="none"/>
    </fill>
    <fill>
      <patternFill patternType="gray125"/>
    </fill>
    <fill>
      <patternFill patternType="solid">
        <fgColor rgb="FF4F81BD"/>
        <bgColor indexed="64"/>
      </patternFill>
    </fill>
    <fill>
      <patternFill patternType="solid">
        <fgColor indexed="22"/>
        <bgColor indexed="64"/>
      </patternFill>
    </fill>
    <fill>
      <patternFill patternType="solid">
        <fgColor theme="9"/>
        <bgColor indexed="64"/>
      </patternFill>
    </fill>
    <fill>
      <patternFill patternType="solid">
        <fgColor theme="7"/>
        <bgColor indexed="64"/>
      </patternFill>
    </fill>
    <fill>
      <patternFill patternType="solid">
        <fgColor rgb="FF002060"/>
        <bgColor indexed="64"/>
      </patternFill>
    </fill>
    <fill>
      <patternFill patternType="solid">
        <fgColor rgb="FF92D050"/>
        <bgColor indexed="64"/>
      </patternFill>
    </fill>
    <fill>
      <patternFill patternType="solid">
        <fgColor rgb="FFFFC000"/>
        <bgColor indexed="64"/>
      </patternFill>
    </fill>
    <fill>
      <patternFill patternType="solid">
        <fgColor rgb="FFFFFF00"/>
        <bgColor indexed="64"/>
      </patternFill>
    </fill>
    <fill>
      <patternFill patternType="solid">
        <fgColor theme="0"/>
        <bgColor indexed="64"/>
      </patternFill>
    </fill>
    <fill>
      <patternFill patternType="solid">
        <fgColor theme="4"/>
        <bgColor indexed="64"/>
      </patternFill>
    </fill>
  </fills>
  <borders count="45">
    <border>
      <left/>
      <right/>
      <top/>
      <bottom/>
      <diagonal/>
    </border>
    <border>
      <left style="medium">
        <color rgb="FF4F81BD"/>
      </left>
      <right/>
      <top style="medium">
        <color rgb="FF4F81BD"/>
      </top>
      <bottom/>
      <diagonal/>
    </border>
    <border>
      <left style="medium">
        <color rgb="FF4F81BD"/>
      </left>
      <right style="medium">
        <color rgb="FF4F81BD"/>
      </right>
      <top style="medium">
        <color rgb="FF4F81BD"/>
      </top>
      <bottom/>
      <diagonal/>
    </border>
    <border>
      <left/>
      <right/>
      <top style="medium">
        <color rgb="FF4F81BD"/>
      </top>
      <bottom/>
      <diagonal/>
    </border>
    <border>
      <left style="medium">
        <color rgb="FF4F81BD"/>
      </left>
      <right/>
      <top style="medium">
        <color rgb="FF4F81BD"/>
      </top>
      <bottom style="medium">
        <color rgb="FF4F81BD"/>
      </bottom>
      <diagonal/>
    </border>
    <border>
      <left style="medium">
        <color rgb="FF4F81BD"/>
      </left>
      <right style="medium">
        <color rgb="FF4F81BD"/>
      </right>
      <top style="medium">
        <color rgb="FF4F81BD"/>
      </top>
      <bottom style="medium">
        <color rgb="FF4F81BD"/>
      </bottom>
      <diagonal/>
    </border>
    <border>
      <left/>
      <right/>
      <top style="medium">
        <color rgb="FF4F81BD"/>
      </top>
      <bottom style="medium">
        <color rgb="FF4F81BD"/>
      </bottom>
      <diagonal/>
    </border>
    <border>
      <left style="medium">
        <color rgb="FF4F81BD"/>
      </left>
      <right/>
      <top/>
      <bottom/>
      <diagonal/>
    </border>
    <border>
      <left style="medium">
        <color rgb="FF4F81BD"/>
      </left>
      <right style="medium">
        <color rgb="FF4F81BD"/>
      </right>
      <top/>
      <bottom/>
      <diagonal/>
    </border>
    <border>
      <left/>
      <right/>
      <top/>
      <bottom style="medium">
        <color rgb="FF4F81BD"/>
      </bottom>
      <diagonal/>
    </border>
    <border>
      <left/>
      <right style="medium">
        <color rgb="FF4F81BD"/>
      </right>
      <top style="medium">
        <color rgb="FF4F81BD"/>
      </top>
      <bottom/>
      <diagonal/>
    </border>
    <border>
      <left style="medium">
        <color theme="4"/>
      </left>
      <right style="medium">
        <color theme="4"/>
      </right>
      <top style="medium">
        <color theme="4"/>
      </top>
      <bottom style="medium">
        <color theme="4"/>
      </bottom>
      <diagonal/>
    </border>
    <border>
      <left style="thin">
        <color indexed="64"/>
      </left>
      <right style="thin">
        <color indexed="64"/>
      </right>
      <top style="thin">
        <color indexed="64"/>
      </top>
      <bottom style="thin">
        <color indexed="64"/>
      </bottom>
      <diagonal/>
    </border>
    <border>
      <left style="medium">
        <color theme="4"/>
      </left>
      <right style="medium">
        <color theme="4"/>
      </right>
      <top style="medium">
        <color theme="4"/>
      </top>
      <bottom/>
      <diagonal/>
    </border>
    <border>
      <left style="medium">
        <color rgb="FF4472C4"/>
      </left>
      <right style="medium">
        <color rgb="FF4472C4"/>
      </right>
      <top style="medium">
        <color rgb="FF4472C4"/>
      </top>
      <bottom/>
      <diagonal/>
    </border>
    <border>
      <left/>
      <right style="medium">
        <color rgb="FF4472C4"/>
      </right>
      <top style="medium">
        <color rgb="FF4472C4"/>
      </top>
      <bottom style="medium">
        <color rgb="FF4472C4"/>
      </bottom>
      <diagonal/>
    </border>
    <border>
      <left/>
      <right/>
      <top style="medium">
        <color rgb="FF4472C4"/>
      </top>
      <bottom style="medium">
        <color rgb="FF4472C4"/>
      </bottom>
      <diagonal/>
    </border>
    <border>
      <left style="medium">
        <color rgb="FF4472C4"/>
      </left>
      <right/>
      <top style="medium">
        <color rgb="FF4472C4"/>
      </top>
      <bottom style="medium">
        <color rgb="FF4472C4"/>
      </bottom>
      <diagonal/>
    </border>
    <border>
      <left style="thin">
        <color theme="4"/>
      </left>
      <right style="thin">
        <color theme="4"/>
      </right>
      <top style="thin">
        <color theme="4"/>
      </top>
      <bottom style="thin">
        <color theme="4"/>
      </bottom>
      <diagonal/>
    </border>
    <border>
      <left/>
      <right style="thin">
        <color theme="4"/>
      </right>
      <top style="thin">
        <color theme="4"/>
      </top>
      <bottom style="thin">
        <color theme="4"/>
      </bottom>
      <diagonal/>
    </border>
    <border>
      <left style="thin">
        <color theme="4"/>
      </left>
      <right style="thin">
        <color theme="4"/>
      </right>
      <top style="thin">
        <color theme="4"/>
      </top>
      <bottom/>
      <diagonal/>
    </border>
    <border>
      <left style="thin">
        <color theme="4"/>
      </left>
      <right style="thin">
        <color theme="4"/>
      </right>
      <top/>
      <bottom/>
      <diagonal/>
    </border>
    <border>
      <left style="thin">
        <color theme="4"/>
      </left>
      <right style="thin">
        <color theme="4"/>
      </right>
      <top/>
      <bottom style="thin">
        <color theme="4"/>
      </bottom>
      <diagonal/>
    </border>
    <border>
      <left style="medium">
        <color rgb="FF4472C4"/>
      </left>
      <right style="medium">
        <color rgb="FF4472C4"/>
      </right>
      <top/>
      <bottom/>
      <diagonal/>
    </border>
    <border>
      <left/>
      <right style="medium">
        <color rgb="FF4472C4"/>
      </right>
      <top/>
      <bottom/>
      <diagonal/>
    </border>
    <border>
      <left/>
      <right/>
      <top style="thin">
        <color theme="4"/>
      </top>
      <bottom/>
      <diagonal/>
    </border>
    <border>
      <left style="medium">
        <color theme="4"/>
      </left>
      <right/>
      <top style="medium">
        <color theme="4"/>
      </top>
      <bottom/>
      <diagonal/>
    </border>
    <border>
      <left style="medium">
        <color rgb="FF4F81BD"/>
      </left>
      <right style="medium">
        <color rgb="FF4F81BD"/>
      </right>
      <top/>
      <bottom style="medium">
        <color rgb="FF4F81BD"/>
      </bottom>
      <diagonal/>
    </border>
    <border>
      <left style="thin">
        <color theme="4"/>
      </left>
      <right/>
      <top style="thin">
        <color theme="4"/>
      </top>
      <bottom style="thin">
        <color theme="4"/>
      </bottom>
      <diagonal/>
    </border>
    <border>
      <left style="thin">
        <color theme="8"/>
      </left>
      <right style="thin">
        <color theme="8"/>
      </right>
      <top style="thin">
        <color theme="8"/>
      </top>
      <bottom style="thin">
        <color theme="8"/>
      </bottom>
      <diagonal/>
    </border>
    <border>
      <left/>
      <right/>
      <top/>
      <bottom style="thin">
        <color theme="4"/>
      </bottom>
      <diagonal/>
    </border>
    <border>
      <left style="thin">
        <color theme="4"/>
      </left>
      <right/>
      <top style="thin">
        <color theme="4"/>
      </top>
      <bottom/>
      <diagonal/>
    </border>
    <border>
      <left style="thin">
        <color theme="4"/>
      </left>
      <right/>
      <top/>
      <bottom style="thin">
        <color theme="4"/>
      </bottom>
      <diagonal/>
    </border>
    <border>
      <left style="thin">
        <color theme="8"/>
      </left>
      <right/>
      <top style="thin">
        <color theme="8"/>
      </top>
      <bottom style="thin">
        <color theme="8"/>
      </bottom>
      <diagonal/>
    </border>
    <border>
      <left style="thin">
        <color indexed="64"/>
      </left>
      <right/>
      <top style="thin">
        <color indexed="64"/>
      </top>
      <bottom style="thin">
        <color indexed="64"/>
      </bottom>
      <diagonal/>
    </border>
    <border>
      <left style="thin">
        <color theme="4"/>
      </left>
      <right/>
      <top/>
      <bottom/>
      <diagonal/>
    </border>
    <border>
      <left style="medium">
        <color rgb="FFFFFFFF"/>
      </left>
      <right style="medium">
        <color rgb="FFFFFFFF"/>
      </right>
      <top style="medium">
        <color rgb="FFFFFFFF"/>
      </top>
      <bottom style="medium">
        <color rgb="FFFFFFFF"/>
      </bottom>
      <diagonal/>
    </border>
    <border>
      <left/>
      <right style="medium">
        <color rgb="FFFFFFFF"/>
      </right>
      <top style="medium">
        <color rgb="FFFFFFFF"/>
      </top>
      <bottom style="medium">
        <color rgb="FFFFFFFF"/>
      </bottom>
      <diagonal/>
    </border>
    <border>
      <left/>
      <right style="medium">
        <color rgb="FF4F81BD"/>
      </right>
      <top/>
      <bottom style="medium">
        <color rgb="FF4F81BD"/>
      </bottom>
      <diagonal/>
    </border>
    <border>
      <left/>
      <right style="medium">
        <color rgb="FF4F81BD"/>
      </right>
      <top/>
      <bottom/>
      <diagonal/>
    </border>
    <border>
      <left style="medium">
        <color theme="0"/>
      </left>
      <right style="medium">
        <color theme="0"/>
      </right>
      <top style="medium">
        <color theme="0"/>
      </top>
      <bottom style="medium">
        <color theme="0"/>
      </bottom>
      <diagonal/>
    </border>
    <border>
      <left/>
      <right/>
      <top style="medium">
        <color theme="4"/>
      </top>
      <bottom style="medium">
        <color theme="4"/>
      </bottom>
      <diagonal/>
    </border>
    <border>
      <left style="medium">
        <color theme="4"/>
      </left>
      <right/>
      <top style="medium">
        <color theme="4"/>
      </top>
      <bottom style="medium">
        <color theme="4"/>
      </bottom>
      <diagonal/>
    </border>
    <border>
      <left/>
      <right style="medium">
        <color theme="4"/>
      </right>
      <top style="medium">
        <color theme="4"/>
      </top>
      <bottom style="medium">
        <color theme="4"/>
      </bottom>
      <diagonal/>
    </border>
    <border>
      <left/>
      <right/>
      <top/>
      <bottom style="medium">
        <color theme="4"/>
      </bottom>
      <diagonal/>
    </border>
  </borders>
  <cellStyleXfs count="3">
    <xf numFmtId="0" fontId="0" fillId="0" borderId="0"/>
    <xf numFmtId="43" fontId="1" fillId="0" borderId="0" applyFont="0" applyFill="0" applyBorder="0" applyAlignment="0" applyProtection="0"/>
    <xf numFmtId="9" fontId="1" fillId="0" borderId="0" applyFont="0" applyFill="0" applyBorder="0" applyAlignment="0" applyProtection="0"/>
  </cellStyleXfs>
  <cellXfs count="536">
    <xf numFmtId="0" fontId="0" fillId="0" borderId="0" xfId="0"/>
    <xf numFmtId="0" fontId="2" fillId="2" borderId="2"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2" borderId="1" xfId="0" applyFont="1" applyFill="1" applyBorder="1" applyAlignment="1">
      <alignment horizontal="left" vertical="center" wrapText="1"/>
    </xf>
    <xf numFmtId="0" fontId="21" fillId="2" borderId="1" xfId="0" applyFont="1" applyFill="1" applyBorder="1" applyAlignment="1">
      <alignment horizontal="center" vertical="center" wrapText="1"/>
    </xf>
    <xf numFmtId="0" fontId="21" fillId="2" borderId="2" xfId="0" applyFont="1" applyFill="1" applyBorder="1" applyAlignment="1">
      <alignment horizontal="center" vertical="center" wrapText="1"/>
    </xf>
    <xf numFmtId="0" fontId="21" fillId="2" borderId="10" xfId="0" applyFont="1" applyFill="1" applyBorder="1" applyAlignment="1">
      <alignment horizontal="center" vertical="center" wrapText="1"/>
    </xf>
    <xf numFmtId="0" fontId="2" fillId="2" borderId="10" xfId="0" applyFont="1" applyFill="1" applyBorder="1" applyAlignment="1">
      <alignment horizontal="center" vertical="center" wrapText="1"/>
    </xf>
    <xf numFmtId="0" fontId="23" fillId="0" borderId="3" xfId="0" applyFont="1" applyBorder="1" applyAlignment="1">
      <alignment horizontal="justify" vertical="center" wrapText="1"/>
    </xf>
    <xf numFmtId="0" fontId="0" fillId="3" borderId="12" xfId="0" applyFill="1" applyBorder="1" applyAlignment="1">
      <alignment horizontal="center" vertical="center" wrapText="1"/>
    </xf>
    <xf numFmtId="0" fontId="0" fillId="0" borderId="0" xfId="0" applyAlignment="1">
      <alignment horizontal="center" vertical="center" wrapText="1"/>
    </xf>
    <xf numFmtId="0" fontId="19" fillId="0" borderId="0" xfId="0" applyFont="1" applyAlignment="1">
      <alignment vertical="center"/>
    </xf>
    <xf numFmtId="0" fontId="24" fillId="0" borderId="0" xfId="0" applyFont="1"/>
    <xf numFmtId="0" fontId="25" fillId="6" borderId="0" xfId="0" applyFont="1" applyFill="1" applyAlignment="1">
      <alignment horizontal="center"/>
    </xf>
    <xf numFmtId="0" fontId="26" fillId="0" borderId="0" xfId="0" applyFont="1"/>
    <xf numFmtId="43" fontId="27" fillId="0" borderId="11" xfId="1" applyFont="1" applyBorder="1"/>
    <xf numFmtId="43" fontId="23" fillId="0" borderId="11" xfId="1" applyFont="1" applyBorder="1" applyAlignment="1">
      <alignment horizontal="justify" vertical="center" wrapText="1"/>
    </xf>
    <xf numFmtId="0" fontId="0" fillId="0" borderId="0" xfId="0" applyAlignment="1">
      <alignment vertical="top"/>
    </xf>
    <xf numFmtId="0" fontId="0" fillId="0" borderId="0" xfId="0" applyAlignment="1">
      <alignment horizontal="center"/>
    </xf>
    <xf numFmtId="0" fontId="23" fillId="0" borderId="4" xfId="0" applyFont="1" applyBorder="1" applyAlignment="1">
      <alignment horizontal="justify" vertical="top" wrapText="1"/>
    </xf>
    <xf numFmtId="10" fontId="23" fillId="0" borderId="5" xfId="0" applyNumberFormat="1" applyFont="1" applyBorder="1" applyAlignment="1">
      <alignment horizontal="center" vertical="top" wrapText="1"/>
    </xf>
    <xf numFmtId="0" fontId="23" fillId="0" borderId="6" xfId="0" applyFont="1" applyBorder="1" applyAlignment="1">
      <alignment horizontal="justify" vertical="top" wrapText="1"/>
    </xf>
    <xf numFmtId="0" fontId="29" fillId="0" borderId="0" xfId="0" applyFont="1"/>
    <xf numFmtId="43" fontId="28" fillId="0" borderId="2" xfId="1" applyFont="1" applyBorder="1" applyAlignment="1">
      <alignment vertical="center"/>
    </xf>
    <xf numFmtId="14" fontId="23" fillId="0" borderId="10" xfId="0" applyNumberFormat="1" applyFont="1" applyBorder="1" applyAlignment="1">
      <alignment horizontal="center" vertical="center" wrapText="1"/>
    </xf>
    <xf numFmtId="0" fontId="0" fillId="0" borderId="0" xfId="0" applyAlignment="1"/>
    <xf numFmtId="0" fontId="6" fillId="0" borderId="0" xfId="0" applyFont="1" applyAlignment="1">
      <alignment horizontal="center" vertical="top"/>
    </xf>
    <xf numFmtId="0" fontId="0" fillId="0" borderId="0" xfId="0" applyAlignment="1">
      <alignment horizontal="center" vertical="top"/>
    </xf>
    <xf numFmtId="0" fontId="2" fillId="2" borderId="2" xfId="0" applyFont="1" applyFill="1" applyBorder="1" applyAlignment="1">
      <alignment horizontal="justify" vertical="center" wrapText="1"/>
    </xf>
    <xf numFmtId="0" fontId="0" fillId="0" borderId="0" xfId="0" applyAlignment="1">
      <alignment horizontal="justify"/>
    </xf>
    <xf numFmtId="0" fontId="23" fillId="0" borderId="18" xfId="0" applyFont="1" applyBorder="1" applyAlignment="1">
      <alignment horizontal="justify" vertical="top" wrapText="1"/>
    </xf>
    <xf numFmtId="10" fontId="23" fillId="0" borderId="18" xfId="0" applyNumberFormat="1" applyFont="1" applyBorder="1" applyAlignment="1">
      <alignment horizontal="center" vertical="top" wrapText="1"/>
    </xf>
    <xf numFmtId="0" fontId="23" fillId="0" borderId="18" xfId="0" applyFont="1" applyBorder="1" applyAlignment="1">
      <alignment horizontal="center" vertical="top" wrapText="1"/>
    </xf>
    <xf numFmtId="0" fontId="2" fillId="2" borderId="1" xfId="0" applyFont="1" applyFill="1" applyBorder="1" applyAlignment="1">
      <alignment horizontal="center" vertical="top" wrapText="1"/>
    </xf>
    <xf numFmtId="14" fontId="23" fillId="0" borderId="18" xfId="0" applyNumberFormat="1" applyFont="1" applyBorder="1" applyAlignment="1">
      <alignment horizontal="center" vertical="top" wrapText="1"/>
    </xf>
    <xf numFmtId="10" fontId="23" fillId="0" borderId="18" xfId="0" applyNumberFormat="1" applyFont="1" applyBorder="1" applyAlignment="1">
      <alignment horizontal="center" vertical="center" wrapText="1"/>
    </xf>
    <xf numFmtId="0" fontId="23" fillId="0" borderId="18" xfId="0" applyFont="1" applyBorder="1" applyAlignment="1">
      <alignment horizontal="justify" vertical="center" wrapText="1"/>
    </xf>
    <xf numFmtId="14" fontId="23" fillId="0" borderId="18" xfId="0" applyNumberFormat="1" applyFont="1" applyBorder="1" applyAlignment="1">
      <alignment horizontal="center" vertical="center" wrapText="1"/>
    </xf>
    <xf numFmtId="0" fontId="23" fillId="0" borderId="18" xfId="0" applyFont="1" applyBorder="1" applyAlignment="1">
      <alignment horizontal="left" vertical="top" wrapText="1"/>
    </xf>
    <xf numFmtId="0" fontId="2" fillId="2" borderId="3" xfId="0" applyFont="1" applyFill="1" applyBorder="1" applyAlignment="1">
      <alignment horizontal="justify" vertical="center" wrapText="1"/>
    </xf>
    <xf numFmtId="0" fontId="2" fillId="2" borderId="3" xfId="0" applyFont="1" applyFill="1" applyBorder="1" applyAlignment="1">
      <alignment horizontal="center" vertical="top" wrapText="1"/>
    </xf>
    <xf numFmtId="0" fontId="2" fillId="2" borderId="2" xfId="0" applyFont="1" applyFill="1" applyBorder="1" applyAlignment="1">
      <alignment horizontal="center" vertical="top" wrapText="1"/>
    </xf>
    <xf numFmtId="0" fontId="2" fillId="2" borderId="10" xfId="0" applyFont="1" applyFill="1" applyBorder="1" applyAlignment="1">
      <alignment horizontal="center" vertical="top" wrapText="1"/>
    </xf>
    <xf numFmtId="0" fontId="23" fillId="0" borderId="18" xfId="0" applyFont="1" applyBorder="1" applyAlignment="1">
      <alignment horizontal="center" vertical="center" wrapText="1"/>
    </xf>
    <xf numFmtId="0" fontId="6" fillId="0" borderId="18" xfId="0" applyFont="1" applyBorder="1" applyAlignment="1">
      <alignment horizontal="justify" vertical="top" wrapText="1"/>
    </xf>
    <xf numFmtId="10" fontId="6" fillId="0" borderId="18" xfId="0" applyNumberFormat="1" applyFont="1" applyBorder="1" applyAlignment="1">
      <alignment horizontal="center" vertical="top" wrapText="1"/>
    </xf>
    <xf numFmtId="0" fontId="23" fillId="0" borderId="18" xfId="0" applyFont="1" applyBorder="1" applyAlignment="1">
      <alignment vertical="top" wrapText="1"/>
    </xf>
    <xf numFmtId="14" fontId="23" fillId="0" borderId="18" xfId="0" applyNumberFormat="1" applyFont="1" applyBorder="1" applyAlignment="1">
      <alignment horizontal="justify" vertical="top" wrapText="1"/>
    </xf>
    <xf numFmtId="0" fontId="6" fillId="0" borderId="18" xfId="0" applyFont="1" applyBorder="1" applyAlignment="1">
      <alignment horizontal="justify" vertical="center" wrapText="1"/>
    </xf>
    <xf numFmtId="14" fontId="6" fillId="0" borderId="18" xfId="0" applyNumberFormat="1" applyFont="1" applyBorder="1" applyAlignment="1">
      <alignment horizontal="center" vertical="center" wrapText="1"/>
    </xf>
    <xf numFmtId="0" fontId="6" fillId="0" borderId="18" xfId="0" applyFont="1" applyBorder="1" applyAlignment="1">
      <alignment horizontal="center" vertical="center" wrapText="1"/>
    </xf>
    <xf numFmtId="0" fontId="23" fillId="0" borderId="19" xfId="0" applyFont="1" applyBorder="1" applyAlignment="1">
      <alignment horizontal="justify" vertical="center" wrapText="1"/>
    </xf>
    <xf numFmtId="0" fontId="6" fillId="0" borderId="19" xfId="0" applyFont="1" applyBorder="1" applyAlignment="1">
      <alignment horizontal="justify" vertical="center" wrapText="1"/>
    </xf>
    <xf numFmtId="0" fontId="6" fillId="0" borderId="18" xfId="0" applyFont="1" applyBorder="1" applyAlignment="1">
      <alignment horizontal="left" vertical="top" wrapText="1"/>
    </xf>
    <xf numFmtId="0" fontId="9" fillId="0" borderId="18" xfId="0" applyFont="1" applyBorder="1" applyAlignment="1">
      <alignment horizontal="justify" vertical="center" wrapText="1"/>
    </xf>
    <xf numFmtId="0" fontId="9" fillId="0" borderId="18" xfId="0" applyFont="1" applyBorder="1" applyAlignment="1">
      <alignment vertical="center" wrapText="1"/>
    </xf>
    <xf numFmtId="0" fontId="15" fillId="0" borderId="0" xfId="0" applyFont="1" applyAlignment="1">
      <alignment horizontal="left" vertical="center"/>
    </xf>
    <xf numFmtId="0" fontId="2" fillId="2" borderId="13" xfId="0" applyFont="1" applyFill="1" applyBorder="1" applyAlignment="1">
      <alignment horizontal="center" vertical="top" wrapText="1"/>
    </xf>
    <xf numFmtId="10" fontId="23" fillId="0" borderId="18" xfId="2" applyNumberFormat="1" applyFont="1" applyBorder="1" applyAlignment="1">
      <alignment horizontal="center" vertical="top" wrapText="1"/>
    </xf>
    <xf numFmtId="0" fontId="5" fillId="0" borderId="18" xfId="0" applyFont="1" applyBorder="1" applyAlignment="1">
      <alignment horizontal="left" vertical="center"/>
    </xf>
    <xf numFmtId="43" fontId="28" fillId="0" borderId="18" xfId="1" applyFont="1" applyBorder="1" applyAlignment="1">
      <alignment horizontal="left" vertical="center"/>
    </xf>
    <xf numFmtId="10" fontId="28" fillId="0" borderId="18" xfId="2" applyNumberFormat="1" applyFont="1" applyBorder="1" applyAlignment="1">
      <alignment horizontal="right" vertical="center"/>
    </xf>
    <xf numFmtId="0" fontId="6" fillId="0" borderId="18" xfId="0" applyFont="1" applyBorder="1" applyAlignment="1">
      <alignment horizontal="left" vertical="center"/>
    </xf>
    <xf numFmtId="43" fontId="23" fillId="0" borderId="18" xfId="1" applyFont="1" applyBorder="1" applyAlignment="1">
      <alignment horizontal="left" vertical="center"/>
    </xf>
    <xf numFmtId="10" fontId="23" fillId="0" borderId="18" xfId="2" applyNumberFormat="1" applyFont="1" applyBorder="1" applyAlignment="1">
      <alignment horizontal="right" vertical="center"/>
    </xf>
    <xf numFmtId="0" fontId="7" fillId="0" borderId="18" xfId="0" applyFont="1" applyBorder="1" applyAlignment="1">
      <alignment horizontal="left" vertical="center"/>
    </xf>
    <xf numFmtId="0" fontId="2" fillId="2" borderId="1" xfId="0" applyFont="1" applyFill="1" applyBorder="1" applyAlignment="1">
      <alignment vertical="top" wrapText="1"/>
    </xf>
    <xf numFmtId="43" fontId="0" fillId="0" borderId="0" xfId="0" applyNumberFormat="1" applyAlignment="1">
      <alignment vertical="top"/>
    </xf>
    <xf numFmtId="0" fontId="28" fillId="0" borderId="18" xfId="0" applyFont="1" applyBorder="1" applyAlignment="1">
      <alignment vertical="top"/>
    </xf>
    <xf numFmtId="43" fontId="28" fillId="0" borderId="18" xfId="1" applyFont="1" applyBorder="1" applyAlignment="1">
      <alignment vertical="top"/>
    </xf>
    <xf numFmtId="10" fontId="28" fillId="0" borderId="18" xfId="2" applyNumberFormat="1" applyFont="1" applyBorder="1" applyAlignment="1">
      <alignment horizontal="center" vertical="top"/>
    </xf>
    <xf numFmtId="49" fontId="23" fillId="0" borderId="18" xfId="1" applyNumberFormat="1" applyFont="1" applyBorder="1" applyAlignment="1">
      <alignment horizontal="justify" vertical="top"/>
    </xf>
    <xf numFmtId="43" fontId="23" fillId="0" borderId="18" xfId="1" applyFont="1" applyBorder="1" applyAlignment="1">
      <alignment vertical="top"/>
    </xf>
    <xf numFmtId="10" fontId="23" fillId="0" borderId="18" xfId="2" applyNumberFormat="1" applyFont="1" applyBorder="1" applyAlignment="1">
      <alignment horizontal="center" vertical="top"/>
    </xf>
    <xf numFmtId="0" fontId="6" fillId="0" borderId="0" xfId="0" applyFont="1" applyAlignment="1">
      <alignment vertical="top"/>
    </xf>
    <xf numFmtId="0" fontId="6" fillId="0" borderId="0" xfId="0" applyFont="1"/>
    <xf numFmtId="0" fontId="6" fillId="0" borderId="18" xfId="0" applyFont="1" applyBorder="1" applyAlignment="1">
      <alignment horizontal="center" vertical="top" wrapText="1"/>
    </xf>
    <xf numFmtId="0" fontId="23" fillId="0" borderId="0" xfId="0" applyFont="1"/>
    <xf numFmtId="0" fontId="5" fillId="0" borderId="18" xfId="0" applyFont="1" applyBorder="1" applyAlignment="1">
      <alignment vertical="center"/>
    </xf>
    <xf numFmtId="43" fontId="28" fillId="0" borderId="18" xfId="1" applyFont="1" applyBorder="1" applyAlignment="1">
      <alignment vertical="center"/>
    </xf>
    <xf numFmtId="10" fontId="28" fillId="0" borderId="18" xfId="2" applyNumberFormat="1" applyFont="1" applyBorder="1" applyAlignment="1">
      <alignment horizontal="center" vertical="center"/>
    </xf>
    <xf numFmtId="0" fontId="6" fillId="0" borderId="18" xfId="0" applyFont="1" applyBorder="1" applyAlignment="1">
      <alignment vertical="center"/>
    </xf>
    <xf numFmtId="43" fontId="23" fillId="0" borderId="18" xfId="1" applyFont="1" applyBorder="1" applyAlignment="1">
      <alignment vertical="center"/>
    </xf>
    <xf numFmtId="10" fontId="23" fillId="0" borderId="18" xfId="2" applyNumberFormat="1" applyFont="1" applyBorder="1" applyAlignment="1">
      <alignment horizontal="center" vertical="center"/>
    </xf>
    <xf numFmtId="0" fontId="7" fillId="0" borderId="18" xfId="0" applyFont="1" applyBorder="1" applyAlignment="1">
      <alignment vertical="center"/>
    </xf>
    <xf numFmtId="0" fontId="28" fillId="0" borderId="18" xfId="0" applyFont="1" applyBorder="1" applyAlignment="1">
      <alignment vertical="center"/>
    </xf>
    <xf numFmtId="0" fontId="23" fillId="0" borderId="18" xfId="0" applyFont="1" applyBorder="1" applyAlignment="1">
      <alignment vertical="center"/>
    </xf>
    <xf numFmtId="0" fontId="2" fillId="2" borderId="18" xfId="0" applyFont="1" applyFill="1" applyBorder="1" applyAlignment="1">
      <alignment horizontal="center" vertical="center" wrapText="1"/>
    </xf>
    <xf numFmtId="0" fontId="28" fillId="0" borderId="1" xfId="0" applyFont="1" applyBorder="1" applyAlignment="1">
      <alignment vertical="center"/>
    </xf>
    <xf numFmtId="10" fontId="28" fillId="0" borderId="2" xfId="2" applyNumberFormat="1" applyFont="1" applyBorder="1" applyAlignment="1">
      <alignment horizontal="center" vertical="center"/>
    </xf>
    <xf numFmtId="0" fontId="2" fillId="2" borderId="24" xfId="0" applyFont="1" applyFill="1" applyBorder="1" applyAlignment="1">
      <alignment horizontal="center" vertical="top" wrapText="1"/>
    </xf>
    <xf numFmtId="0" fontId="7" fillId="0" borderId="0" xfId="0" applyFont="1" applyAlignment="1">
      <alignment vertical="top"/>
    </xf>
    <xf numFmtId="2" fontId="9" fillId="0" borderId="18" xfId="0" applyNumberFormat="1" applyFont="1" applyBorder="1" applyAlignment="1">
      <alignment horizontal="center" vertical="center" wrapText="1"/>
    </xf>
    <xf numFmtId="10" fontId="9" fillId="0" borderId="18" xfId="0" applyNumberFormat="1" applyFont="1" applyBorder="1" applyAlignment="1">
      <alignment horizontal="center" vertical="center" wrapText="1"/>
    </xf>
    <xf numFmtId="0" fontId="23" fillId="0" borderId="18" xfId="0" applyFont="1" applyBorder="1" applyAlignment="1">
      <alignment vertical="center" wrapText="1"/>
    </xf>
    <xf numFmtId="0" fontId="2" fillId="2" borderId="13" xfId="0" applyFont="1" applyFill="1" applyBorder="1" applyAlignment="1">
      <alignment horizontal="center" vertical="center" wrapText="1"/>
    </xf>
    <xf numFmtId="0" fontId="6" fillId="0" borderId="0" xfId="0" applyFont="1" applyAlignment="1">
      <alignment horizontal="center"/>
    </xf>
    <xf numFmtId="43" fontId="23" fillId="0" borderId="18" xfId="1" applyFont="1" applyBorder="1" applyAlignment="1">
      <alignment horizontal="center" vertical="top"/>
    </xf>
    <xf numFmtId="43" fontId="23" fillId="0" borderId="18" xfId="1" applyFont="1" applyBorder="1" applyAlignment="1">
      <alignment horizontal="center" vertical="center"/>
    </xf>
    <xf numFmtId="0" fontId="23" fillId="10" borderId="18" xfId="0" applyFont="1" applyFill="1" applyBorder="1" applyAlignment="1">
      <alignment vertical="top" wrapText="1"/>
    </xf>
    <xf numFmtId="2" fontId="23" fillId="0" borderId="18" xfId="0" applyNumberFormat="1" applyFont="1" applyBorder="1" applyAlignment="1">
      <alignment horizontal="center" vertical="top" wrapText="1"/>
    </xf>
    <xf numFmtId="2" fontId="23" fillId="10" borderId="18" xfId="0" applyNumberFormat="1" applyFont="1" applyFill="1" applyBorder="1" applyAlignment="1">
      <alignment horizontal="center" vertical="top" wrapText="1"/>
    </xf>
    <xf numFmtId="0" fontId="2" fillId="2" borderId="13" xfId="0" applyFont="1" applyFill="1" applyBorder="1" applyAlignment="1">
      <alignment horizontal="center" vertical="top" wrapText="1"/>
    </xf>
    <xf numFmtId="0" fontId="29" fillId="0" borderId="0" xfId="0" applyFont="1" applyAlignment="1">
      <alignment vertical="top"/>
    </xf>
    <xf numFmtId="0" fontId="0" fillId="0" borderId="0" xfId="0" applyBorder="1"/>
    <xf numFmtId="10" fontId="23" fillId="0" borderId="22" xfId="2" applyNumberFormat="1" applyFont="1" applyBorder="1" applyAlignment="1">
      <alignment horizontal="center" vertical="top" wrapText="1"/>
    </xf>
    <xf numFmtId="0" fontId="23" fillId="0" borderId="22" xfId="0" applyFont="1" applyBorder="1" applyAlignment="1">
      <alignment horizontal="center" vertical="top" wrapText="1"/>
    </xf>
    <xf numFmtId="0" fontId="2" fillId="2" borderId="18" xfId="0" applyFont="1" applyFill="1" applyBorder="1" applyAlignment="1">
      <alignment horizontal="center" vertical="top" wrapText="1"/>
    </xf>
    <xf numFmtId="0" fontId="23" fillId="10" borderId="18" xfId="0" applyFont="1" applyFill="1" applyBorder="1" applyAlignment="1">
      <alignment horizontal="justify" vertical="top" wrapText="1"/>
    </xf>
    <xf numFmtId="0" fontId="23" fillId="10" borderId="3" xfId="0" applyFont="1" applyFill="1" applyBorder="1" applyAlignment="1">
      <alignment horizontal="justify" vertical="top" wrapText="1"/>
    </xf>
    <xf numFmtId="0" fontId="23" fillId="10" borderId="9" xfId="0" applyFont="1" applyFill="1" applyBorder="1" applyAlignment="1">
      <alignment horizontal="justify" vertical="top" wrapText="1"/>
    </xf>
    <xf numFmtId="9" fontId="6" fillId="0" borderId="18" xfId="0" applyNumberFormat="1" applyFont="1" applyBorder="1" applyAlignment="1">
      <alignment horizontal="center" vertical="top" wrapText="1"/>
    </xf>
    <xf numFmtId="0" fontId="23" fillId="10" borderId="28" xfId="0" applyFont="1" applyFill="1" applyBorder="1" applyAlignment="1">
      <alignment horizontal="justify" vertical="top" wrapText="1"/>
    </xf>
    <xf numFmtId="10" fontId="23" fillId="10" borderId="28" xfId="0" applyNumberFormat="1" applyFont="1" applyFill="1" applyBorder="1" applyAlignment="1">
      <alignment horizontal="center" vertical="top" wrapText="1"/>
    </xf>
    <xf numFmtId="9" fontId="23" fillId="10" borderId="18" xfId="0" applyNumberFormat="1" applyFont="1" applyFill="1" applyBorder="1" applyAlignment="1">
      <alignment horizontal="center" vertical="top" wrapText="1"/>
    </xf>
    <xf numFmtId="0" fontId="23" fillId="10" borderId="18" xfId="0" applyFont="1" applyFill="1" applyBorder="1" applyAlignment="1">
      <alignment horizontal="left" vertical="top" wrapText="1"/>
    </xf>
    <xf numFmtId="9" fontId="23" fillId="10" borderId="18" xfId="2" applyFont="1" applyFill="1" applyBorder="1" applyAlignment="1">
      <alignment horizontal="justify" vertical="top" wrapText="1"/>
    </xf>
    <xf numFmtId="9" fontId="23" fillId="10" borderId="29" xfId="2" applyFont="1" applyFill="1" applyBorder="1" applyAlignment="1">
      <alignment horizontal="justify" vertical="top" wrapText="1"/>
    </xf>
    <xf numFmtId="9" fontId="23" fillId="10" borderId="29" xfId="2" applyFont="1" applyFill="1" applyBorder="1" applyAlignment="1">
      <alignment horizontal="center" vertical="top" wrapText="1"/>
    </xf>
    <xf numFmtId="0" fontId="2" fillId="2" borderId="13" xfId="0" applyFont="1" applyFill="1" applyBorder="1" applyAlignment="1">
      <alignment horizontal="center" vertical="top" wrapText="1"/>
    </xf>
    <xf numFmtId="0" fontId="23" fillId="10" borderId="18" xfId="0" applyFont="1" applyFill="1" applyBorder="1" applyAlignment="1">
      <alignment horizontal="justify" vertical="top" wrapText="1"/>
    </xf>
    <xf numFmtId="0" fontId="23" fillId="10" borderId="22" xfId="0" applyFont="1" applyFill="1" applyBorder="1" applyAlignment="1">
      <alignment horizontal="center" vertical="top" wrapText="1"/>
    </xf>
    <xf numFmtId="0" fontId="23" fillId="10" borderId="18" xfId="0" applyFont="1" applyFill="1" applyBorder="1" applyAlignment="1">
      <alignment horizontal="center" vertical="top" wrapText="1"/>
    </xf>
    <xf numFmtId="0" fontId="9" fillId="0" borderId="0" xfId="0" applyFont="1" applyAlignment="1">
      <alignment horizontal="center" vertical="center"/>
    </xf>
    <xf numFmtId="0" fontId="6" fillId="0" borderId="0" xfId="0" applyFont="1" applyAlignment="1">
      <alignment horizontal="center" vertical="top"/>
    </xf>
    <xf numFmtId="0" fontId="2" fillId="2" borderId="13" xfId="0" applyFont="1" applyFill="1" applyBorder="1" applyAlignment="1">
      <alignment horizontal="center" vertical="top" wrapText="1"/>
    </xf>
    <xf numFmtId="0" fontId="15" fillId="0" borderId="0" xfId="0" applyFont="1" applyAlignment="1">
      <alignment horizontal="left" vertical="center"/>
    </xf>
    <xf numFmtId="0" fontId="23" fillId="10" borderId="18" xfId="0" applyFont="1" applyFill="1" applyBorder="1" applyAlignment="1">
      <alignment horizontal="justify" vertical="top" wrapText="1"/>
    </xf>
    <xf numFmtId="0" fontId="23" fillId="0" borderId="22" xfId="0" applyFont="1" applyBorder="1" applyAlignment="1">
      <alignment horizontal="justify" vertical="top" wrapText="1"/>
    </xf>
    <xf numFmtId="0" fontId="23" fillId="10" borderId="18" xfId="0" applyFont="1" applyFill="1" applyBorder="1" applyAlignment="1">
      <alignment horizontal="center" vertical="top" wrapText="1"/>
    </xf>
    <xf numFmtId="10" fontId="23" fillId="10" borderId="18" xfId="0" applyNumberFormat="1" applyFont="1" applyFill="1" applyBorder="1" applyAlignment="1">
      <alignment horizontal="center" vertical="top" wrapText="1"/>
    </xf>
    <xf numFmtId="0" fontId="23" fillId="10" borderId="20" xfId="0" applyFont="1" applyFill="1" applyBorder="1" applyAlignment="1">
      <alignment horizontal="justify" vertical="top" wrapText="1"/>
    </xf>
    <xf numFmtId="0" fontId="23" fillId="10" borderId="21" xfId="0" applyFont="1" applyFill="1" applyBorder="1" applyAlignment="1">
      <alignment horizontal="justify" vertical="top" wrapText="1"/>
    </xf>
    <xf numFmtId="0" fontId="23" fillId="10" borderId="22" xfId="0" applyFont="1" applyFill="1" applyBorder="1" applyAlignment="1">
      <alignment horizontal="justify" vertical="top" wrapText="1"/>
    </xf>
    <xf numFmtId="0" fontId="7" fillId="0" borderId="18" xfId="0" applyFont="1" applyBorder="1" applyAlignment="1">
      <alignment horizontal="justify" vertical="top" wrapText="1"/>
    </xf>
    <xf numFmtId="0" fontId="2" fillId="2" borderId="20" xfId="0" applyFont="1" applyFill="1" applyBorder="1" applyAlignment="1">
      <alignment horizontal="center" vertical="center" wrapText="1"/>
    </xf>
    <xf numFmtId="0" fontId="6" fillId="10" borderId="0" xfId="0" applyFont="1" applyFill="1" applyAlignment="1">
      <alignment horizontal="center" vertical="top"/>
    </xf>
    <xf numFmtId="0" fontId="6" fillId="10" borderId="0" xfId="0" applyFont="1" applyFill="1" applyAlignment="1">
      <alignment vertical="top"/>
    </xf>
    <xf numFmtId="0" fontId="0" fillId="10" borderId="0" xfId="0" applyFill="1"/>
    <xf numFmtId="0" fontId="0" fillId="10" borderId="0" xfId="0" applyFill="1" applyAlignment="1">
      <alignment horizontal="center" vertical="top"/>
    </xf>
    <xf numFmtId="0" fontId="9" fillId="10" borderId="0" xfId="0" applyFont="1" applyFill="1" applyAlignment="1">
      <alignment vertical="center"/>
    </xf>
    <xf numFmtId="0" fontId="0" fillId="10" borderId="0" xfId="0" applyFill="1" applyAlignment="1">
      <alignment vertical="top"/>
    </xf>
    <xf numFmtId="0" fontId="2" fillId="2" borderId="2" xfId="0" applyFont="1" applyFill="1" applyBorder="1" applyAlignment="1">
      <alignment horizontal="justify" vertical="top" wrapText="1"/>
    </xf>
    <xf numFmtId="0" fontId="24" fillId="0" borderId="0" xfId="0" applyFont="1" applyAlignment="1">
      <alignment vertical="top"/>
    </xf>
    <xf numFmtId="0" fontId="6" fillId="10" borderId="0" xfId="0" applyFont="1" applyFill="1" applyAlignment="1">
      <alignment horizontal="justify" vertical="top"/>
    </xf>
    <xf numFmtId="0" fontId="6" fillId="0" borderId="0" xfId="0" applyFont="1" applyAlignment="1"/>
    <xf numFmtId="0" fontId="6" fillId="0" borderId="0" xfId="0" applyFont="1" applyAlignment="1">
      <alignment vertical="top" wrapText="1"/>
    </xf>
    <xf numFmtId="9" fontId="23" fillId="10" borderId="18" xfId="2" applyFont="1" applyFill="1" applyBorder="1" applyAlignment="1">
      <alignment vertical="top" wrapText="1"/>
    </xf>
    <xf numFmtId="0" fontId="0" fillId="0" borderId="0" xfId="0" applyFont="1" applyAlignment="1">
      <alignment vertical="top"/>
    </xf>
    <xf numFmtId="0" fontId="2" fillId="2" borderId="10" xfId="0" applyFont="1" applyFill="1" applyBorder="1" applyAlignment="1">
      <alignment horizontal="justify" vertical="center" wrapText="1"/>
    </xf>
    <xf numFmtId="10" fontId="23" fillId="0" borderId="18" xfId="0" applyNumberFormat="1" applyFont="1" applyBorder="1" applyAlignment="1">
      <alignment horizontal="justify" vertical="center" wrapText="1"/>
    </xf>
    <xf numFmtId="10" fontId="23" fillId="0" borderId="18" xfId="0" applyNumberFormat="1" applyFont="1" applyBorder="1" applyAlignment="1">
      <alignment horizontal="justify" vertical="top" wrapText="1"/>
    </xf>
    <xf numFmtId="0" fontId="9" fillId="0" borderId="0" xfId="0" applyFont="1" applyAlignment="1">
      <alignment vertical="center"/>
    </xf>
    <xf numFmtId="0" fontId="23" fillId="0" borderId="28" xfId="0" applyFont="1" applyBorder="1" applyAlignment="1">
      <alignment horizontal="justify" vertical="top" wrapText="1"/>
    </xf>
    <xf numFmtId="0" fontId="6" fillId="0" borderId="18" xfId="0" applyFont="1" applyBorder="1" applyAlignment="1">
      <alignment horizontal="center"/>
    </xf>
    <xf numFmtId="0" fontId="24" fillId="4" borderId="12" xfId="0" applyFont="1" applyFill="1" applyBorder="1" applyAlignment="1">
      <alignment horizontal="center" vertical="center" wrapText="1"/>
    </xf>
    <xf numFmtId="0" fontId="24" fillId="3" borderId="12" xfId="0" applyFont="1" applyFill="1" applyBorder="1" applyAlignment="1">
      <alignment horizontal="center" vertical="center" wrapText="1"/>
    </xf>
    <xf numFmtId="0" fontId="24" fillId="5" borderId="12" xfId="0" applyFont="1" applyFill="1" applyBorder="1" applyAlignment="1">
      <alignment horizontal="center" vertical="center" wrapText="1"/>
    </xf>
    <xf numFmtId="0" fontId="24" fillId="0" borderId="0" xfId="0" applyFont="1" applyAlignment="1">
      <alignment horizontal="center" vertical="center" wrapText="1"/>
    </xf>
    <xf numFmtId="0" fontId="24" fillId="7" borderId="0" xfId="0" applyFont="1" applyFill="1" applyAlignment="1">
      <alignment vertical="top"/>
    </xf>
    <xf numFmtId="0" fontId="24" fillId="8" borderId="0" xfId="0" applyFont="1" applyFill="1" applyAlignment="1">
      <alignment horizontal="center" vertical="top"/>
    </xf>
    <xf numFmtId="4" fontId="24" fillId="0" borderId="0" xfId="0" applyNumberFormat="1" applyFont="1" applyAlignment="1">
      <alignment horizontal="right" vertical="top"/>
    </xf>
    <xf numFmtId="4" fontId="24" fillId="7" borderId="0" xfId="0" applyNumberFormat="1" applyFont="1" applyFill="1" applyAlignment="1">
      <alignment horizontal="right" vertical="top"/>
    </xf>
    <xf numFmtId="3" fontId="24" fillId="0" borderId="0" xfId="0" applyNumberFormat="1" applyFont="1" applyAlignment="1">
      <alignment horizontal="right" vertical="top"/>
    </xf>
    <xf numFmtId="0" fontId="24" fillId="7" borderId="0" xfId="0" applyFont="1" applyFill="1" applyAlignment="1">
      <alignment horizontal="center" vertical="top"/>
    </xf>
    <xf numFmtId="164" fontId="24" fillId="0" borderId="0" xfId="0" applyNumberFormat="1" applyFont="1" applyAlignment="1">
      <alignment horizontal="right" vertical="top"/>
    </xf>
    <xf numFmtId="0" fontId="24" fillId="0" borderId="0" xfId="0" applyFont="1" applyAlignment="1">
      <alignment horizontal="center"/>
    </xf>
    <xf numFmtId="0" fontId="41" fillId="10" borderId="18" xfId="0" applyFont="1" applyFill="1" applyBorder="1" applyAlignment="1">
      <alignment vertical="top" wrapText="1"/>
    </xf>
    <xf numFmtId="0" fontId="41" fillId="0" borderId="18" xfId="0" applyFont="1" applyBorder="1" applyAlignment="1">
      <alignment horizontal="justify" vertical="top" wrapText="1"/>
    </xf>
    <xf numFmtId="10" fontId="41" fillId="0" borderId="18" xfId="0" applyNumberFormat="1" applyFont="1" applyBorder="1" applyAlignment="1">
      <alignment horizontal="center" vertical="top" wrapText="1"/>
    </xf>
    <xf numFmtId="0" fontId="41" fillId="0" borderId="18" xfId="0" applyFont="1" applyBorder="1" applyAlignment="1">
      <alignment horizontal="center" vertical="top" wrapText="1"/>
    </xf>
    <xf numFmtId="0" fontId="41" fillId="10" borderId="18" xfId="0" applyFont="1" applyFill="1" applyBorder="1" applyAlignment="1">
      <alignment horizontal="center" vertical="top" wrapText="1"/>
    </xf>
    <xf numFmtId="10" fontId="41" fillId="10" borderId="18" xfId="0" applyNumberFormat="1" applyFont="1" applyFill="1" applyBorder="1" applyAlignment="1">
      <alignment horizontal="center" vertical="top" wrapText="1"/>
    </xf>
    <xf numFmtId="0" fontId="41" fillId="10" borderId="18" xfId="0" applyFont="1" applyFill="1" applyBorder="1" applyAlignment="1">
      <alignment horizontal="justify" vertical="top" wrapText="1"/>
    </xf>
    <xf numFmtId="14" fontId="41" fillId="10" borderId="18" xfId="0" applyNumberFormat="1" applyFont="1" applyFill="1" applyBorder="1" applyAlignment="1">
      <alignment horizontal="center" vertical="top" wrapText="1"/>
    </xf>
    <xf numFmtId="0" fontId="42" fillId="10" borderId="18" xfId="0" applyFont="1" applyFill="1" applyBorder="1" applyAlignment="1">
      <alignment horizontal="center" vertical="center" wrapText="1"/>
    </xf>
    <xf numFmtId="0" fontId="41" fillId="10" borderId="18" xfId="0" applyFont="1" applyFill="1" applyBorder="1" applyAlignment="1">
      <alignment horizontal="justify" vertical="top" wrapText="1"/>
    </xf>
    <xf numFmtId="0" fontId="41" fillId="10" borderId="18" xfId="0" applyFont="1" applyFill="1" applyBorder="1" applyAlignment="1">
      <alignment horizontal="justify" vertical="center" wrapText="1"/>
    </xf>
    <xf numFmtId="0" fontId="41" fillId="10" borderId="18" xfId="0" applyFont="1" applyFill="1" applyBorder="1" applyAlignment="1">
      <alignment horizontal="center" vertical="center" wrapText="1"/>
    </xf>
    <xf numFmtId="0" fontId="43" fillId="2" borderId="1" xfId="0" applyFont="1" applyFill="1" applyBorder="1" applyAlignment="1">
      <alignment horizontal="center" vertical="center" wrapText="1"/>
    </xf>
    <xf numFmtId="0" fontId="43" fillId="2" borderId="2" xfId="0" applyFont="1" applyFill="1" applyBorder="1" applyAlignment="1">
      <alignment horizontal="center" vertical="center" wrapText="1"/>
    </xf>
    <xf numFmtId="0" fontId="43" fillId="2" borderId="3" xfId="0" applyFont="1" applyFill="1" applyBorder="1" applyAlignment="1">
      <alignment horizontal="center" vertical="center" wrapText="1"/>
    </xf>
    <xf numFmtId="0" fontId="44" fillId="0" borderId="0" xfId="0" applyFont="1"/>
    <xf numFmtId="0" fontId="44" fillId="0" borderId="0" xfId="0" applyFont="1" applyAlignment="1">
      <alignment horizontal="left" vertical="center"/>
    </xf>
    <xf numFmtId="0" fontId="43" fillId="2" borderId="18" xfId="0" applyFont="1" applyFill="1" applyBorder="1" applyAlignment="1">
      <alignment horizontal="center" vertical="center" wrapText="1"/>
    </xf>
    <xf numFmtId="0" fontId="6" fillId="0" borderId="18" xfId="0" applyFont="1" applyBorder="1"/>
    <xf numFmtId="0" fontId="6" fillId="0" borderId="18" xfId="0" applyFont="1" applyBorder="1" applyAlignment="1">
      <alignment horizontal="left"/>
    </xf>
    <xf numFmtId="0" fontId="23" fillId="0" borderId="0" xfId="0" applyFont="1" applyAlignment="1">
      <alignment horizontal="justify" vertical="top"/>
    </xf>
    <xf numFmtId="0" fontId="23" fillId="0" borderId="18" xfId="0" applyFont="1" applyBorder="1" applyAlignment="1">
      <alignment horizontal="justify" vertical="top"/>
    </xf>
    <xf numFmtId="0" fontId="6" fillId="0" borderId="0" xfId="0" applyFont="1" applyAlignment="1">
      <alignment horizontal="justify"/>
    </xf>
    <xf numFmtId="9" fontId="23" fillId="10" borderId="18" xfId="2" applyFont="1" applyFill="1" applyBorder="1" applyAlignment="1">
      <alignment horizontal="center" vertical="top" wrapText="1"/>
    </xf>
    <xf numFmtId="0" fontId="38" fillId="0" borderId="25" xfId="0" applyFont="1" applyBorder="1" applyAlignment="1">
      <alignment horizontal="left" vertical="center"/>
    </xf>
    <xf numFmtId="14" fontId="41" fillId="10" borderId="18" xfId="0" applyNumberFormat="1" applyFont="1" applyFill="1" applyBorder="1" applyAlignment="1">
      <alignment horizontal="center" vertical="center" wrapText="1"/>
    </xf>
    <xf numFmtId="0" fontId="38" fillId="0" borderId="25" xfId="0" applyFont="1" applyBorder="1" applyAlignment="1">
      <alignment horizontal="center" vertical="center"/>
    </xf>
    <xf numFmtId="0" fontId="44" fillId="0" borderId="0" xfId="0" applyFont="1" applyAlignment="1">
      <alignment horizontal="center" vertical="center"/>
    </xf>
    <xf numFmtId="0" fontId="44" fillId="0" borderId="0" xfId="0" applyFont="1" applyAlignment="1">
      <alignment horizontal="center"/>
    </xf>
    <xf numFmtId="0" fontId="23" fillId="0" borderId="18" xfId="0" applyFont="1" applyBorder="1" applyAlignment="1">
      <alignment horizontal="center" vertical="top" wrapText="1"/>
    </xf>
    <xf numFmtId="0" fontId="23" fillId="10" borderId="18" xfId="0" applyFont="1" applyFill="1" applyBorder="1" applyAlignment="1">
      <alignment horizontal="center" vertical="top" wrapText="1"/>
    </xf>
    <xf numFmtId="9" fontId="23" fillId="10" borderId="18" xfId="2" applyFont="1" applyFill="1" applyBorder="1" applyAlignment="1">
      <alignment horizontal="center" vertical="top" wrapText="1"/>
    </xf>
    <xf numFmtId="0" fontId="23" fillId="0" borderId="18" xfId="0" applyFont="1" applyBorder="1" applyAlignment="1">
      <alignment horizontal="center" vertical="top" wrapText="1"/>
    </xf>
    <xf numFmtId="0" fontId="23" fillId="0" borderId="18" xfId="0" applyFont="1" applyBorder="1" applyAlignment="1">
      <alignment horizontal="left" vertical="top" wrapText="1"/>
    </xf>
    <xf numFmtId="0" fontId="41" fillId="10" borderId="18" xfId="0" applyFont="1" applyFill="1" applyBorder="1" applyAlignment="1">
      <alignment horizontal="justify" vertical="top" wrapText="1"/>
    </xf>
    <xf numFmtId="0" fontId="23" fillId="10" borderId="18" xfId="0" applyFont="1" applyFill="1" applyBorder="1" applyAlignment="1">
      <alignment horizontal="center" vertical="top" wrapText="1"/>
    </xf>
    <xf numFmtId="10" fontId="23" fillId="10" borderId="18" xfId="0" applyNumberFormat="1" applyFont="1" applyFill="1" applyBorder="1" applyAlignment="1">
      <alignment horizontal="center" vertical="top" wrapText="1"/>
    </xf>
    <xf numFmtId="1" fontId="0" fillId="0" borderId="0" xfId="0" applyNumberFormat="1"/>
    <xf numFmtId="0" fontId="41" fillId="0" borderId="18" xfId="0" applyFont="1" applyBorder="1" applyAlignment="1">
      <alignment horizontal="left" vertical="top" wrapText="1"/>
    </xf>
    <xf numFmtId="0" fontId="6" fillId="0" borderId="0" xfId="0" applyFont="1" applyAlignment="1">
      <alignment horizontal="left" vertical="center"/>
    </xf>
    <xf numFmtId="0" fontId="23" fillId="10" borderId="18" xfId="0" applyFont="1" applyFill="1" applyBorder="1" applyAlignment="1">
      <alignment horizontal="justify" vertical="top" wrapText="1"/>
    </xf>
    <xf numFmtId="0" fontId="23" fillId="10" borderId="18" xfId="0" applyFont="1" applyFill="1" applyBorder="1" applyAlignment="1">
      <alignment horizontal="center" vertical="center" wrapText="1"/>
    </xf>
    <xf numFmtId="0" fontId="23" fillId="10" borderId="18" xfId="0" applyFont="1" applyFill="1" applyBorder="1" applyAlignment="1">
      <alignment horizontal="center" vertical="top" wrapText="1"/>
    </xf>
    <xf numFmtId="10" fontId="23" fillId="10" borderId="18" xfId="2" applyNumberFormat="1" applyFont="1" applyFill="1" applyBorder="1" applyAlignment="1">
      <alignment horizontal="center" vertical="top" wrapText="1"/>
    </xf>
    <xf numFmtId="10" fontId="23" fillId="10" borderId="29" xfId="2" applyNumberFormat="1" applyFont="1" applyFill="1" applyBorder="1" applyAlignment="1">
      <alignment horizontal="center" vertical="top" wrapText="1"/>
    </xf>
    <xf numFmtId="165" fontId="23" fillId="0" borderId="18" xfId="2" applyNumberFormat="1" applyFont="1" applyBorder="1" applyAlignment="1">
      <alignment horizontal="center" vertical="top" wrapText="1"/>
    </xf>
    <xf numFmtId="0" fontId="23" fillId="10" borderId="0" xfId="0" applyFont="1" applyFill="1" applyAlignment="1">
      <alignment horizontal="justify" vertical="top" wrapText="1"/>
    </xf>
    <xf numFmtId="0" fontId="23" fillId="10" borderId="18" xfId="0" applyNumberFormat="1" applyFont="1" applyFill="1" applyBorder="1" applyAlignment="1">
      <alignment horizontal="center" vertical="top" wrapText="1"/>
    </xf>
    <xf numFmtId="0" fontId="23" fillId="0" borderId="18" xfId="1" applyNumberFormat="1" applyFont="1" applyBorder="1" applyAlignment="1">
      <alignment horizontal="center" vertical="top" wrapText="1"/>
    </xf>
    <xf numFmtId="0" fontId="33" fillId="2" borderId="7" xfId="0" applyNumberFormat="1" applyFont="1" applyFill="1" applyBorder="1" applyAlignment="1">
      <alignment horizontal="center" vertical="top" wrapText="1"/>
    </xf>
    <xf numFmtId="0" fontId="33" fillId="2" borderId="8" xfId="0" applyNumberFormat="1" applyFont="1" applyFill="1" applyBorder="1" applyAlignment="1">
      <alignment horizontal="center" vertical="top" wrapText="1"/>
    </xf>
    <xf numFmtId="0" fontId="33" fillId="2" borderId="0" xfId="0" applyNumberFormat="1" applyFont="1" applyFill="1" applyAlignment="1">
      <alignment horizontal="center" vertical="top" wrapText="1"/>
    </xf>
    <xf numFmtId="0" fontId="33" fillId="2" borderId="2" xfId="0" applyNumberFormat="1" applyFont="1" applyFill="1" applyBorder="1" applyAlignment="1">
      <alignment horizontal="justify" vertical="top" wrapText="1"/>
    </xf>
    <xf numFmtId="0" fontId="23" fillId="0" borderId="18" xfId="0" applyNumberFormat="1" applyFont="1" applyBorder="1" applyAlignment="1">
      <alignment horizontal="justify" vertical="center" wrapText="1"/>
    </xf>
    <xf numFmtId="0" fontId="23" fillId="0" borderId="18" xfId="0" applyNumberFormat="1" applyFont="1" applyBorder="1" applyAlignment="1">
      <alignment horizontal="center" vertical="center" wrapText="1"/>
    </xf>
    <xf numFmtId="0" fontId="23" fillId="0" borderId="0" xfId="0" applyNumberFormat="1" applyFont="1" applyAlignment="1">
      <alignment horizontal="justify"/>
    </xf>
    <xf numFmtId="0" fontId="23" fillId="0" borderId="0" xfId="0" applyNumberFormat="1" applyFont="1"/>
    <xf numFmtId="0" fontId="23" fillId="0" borderId="0" xfId="0" applyNumberFormat="1" applyFont="1" applyAlignment="1">
      <alignment horizontal="justify" vertical="center"/>
    </xf>
    <xf numFmtId="0" fontId="33" fillId="2" borderId="2" xfId="0" applyNumberFormat="1" applyFont="1" applyFill="1" applyBorder="1" applyAlignment="1">
      <alignment horizontal="center" vertical="top" wrapText="1"/>
    </xf>
    <xf numFmtId="0" fontId="23" fillId="10" borderId="18" xfId="0" applyNumberFormat="1" applyFont="1" applyFill="1" applyBorder="1" applyAlignment="1">
      <alignment horizontal="left" vertical="top" wrapText="1"/>
    </xf>
    <xf numFmtId="0" fontId="23" fillId="10" borderId="18" xfId="2" applyNumberFormat="1" applyFont="1" applyFill="1" applyBorder="1" applyAlignment="1">
      <alignment horizontal="center" vertical="top" wrapText="1"/>
    </xf>
    <xf numFmtId="0" fontId="23" fillId="10" borderId="18" xfId="0" applyNumberFormat="1" applyFont="1" applyFill="1" applyBorder="1" applyAlignment="1">
      <alignment horizontal="justify" vertical="top" wrapText="1"/>
    </xf>
    <xf numFmtId="0" fontId="23" fillId="0" borderId="18" xfId="0" applyNumberFormat="1" applyFont="1" applyBorder="1" applyAlignment="1">
      <alignment horizontal="left" vertical="top" wrapText="1"/>
    </xf>
    <xf numFmtId="0" fontId="23" fillId="0" borderId="18" xfId="0" applyNumberFormat="1" applyFont="1" applyBorder="1" applyAlignment="1">
      <alignment horizontal="center" vertical="top" wrapText="1"/>
    </xf>
    <xf numFmtId="0" fontId="23" fillId="0" borderId="18" xfId="0" applyNumberFormat="1" applyFont="1" applyBorder="1" applyAlignment="1">
      <alignment horizontal="justify" vertical="top" wrapText="1"/>
    </xf>
    <xf numFmtId="0" fontId="23" fillId="0" borderId="18" xfId="2" applyNumberFormat="1" applyFont="1" applyBorder="1" applyAlignment="1">
      <alignment horizontal="center" vertical="top" wrapText="1"/>
    </xf>
    <xf numFmtId="0" fontId="23" fillId="10" borderId="18" xfId="0" applyNumberFormat="1" applyFont="1" applyFill="1" applyBorder="1" applyAlignment="1">
      <alignment vertical="top" wrapText="1"/>
    </xf>
    <xf numFmtId="10" fontId="33" fillId="2" borderId="0" xfId="2" applyNumberFormat="1" applyFont="1" applyFill="1" applyAlignment="1">
      <alignment horizontal="center" vertical="top" wrapText="1"/>
    </xf>
    <xf numFmtId="10" fontId="23" fillId="0" borderId="18" xfId="2" applyNumberFormat="1" applyFont="1" applyBorder="1" applyAlignment="1">
      <alignment horizontal="center" vertical="center" wrapText="1"/>
    </xf>
    <xf numFmtId="10" fontId="23" fillId="0" borderId="0" xfId="2" applyNumberFormat="1" applyFont="1"/>
    <xf numFmtId="0" fontId="33" fillId="2" borderId="8" xfId="1" applyNumberFormat="1" applyFont="1" applyFill="1" applyBorder="1" applyAlignment="1">
      <alignment horizontal="center" vertical="top" wrapText="1"/>
    </xf>
    <xf numFmtId="0" fontId="23" fillId="0" borderId="18" xfId="1" applyNumberFormat="1" applyFont="1" applyBorder="1" applyAlignment="1">
      <alignment horizontal="center" vertical="center" wrapText="1"/>
    </xf>
    <xf numFmtId="0" fontId="23" fillId="0" borderId="0" xfId="1" applyNumberFormat="1" applyFont="1" applyAlignment="1">
      <alignment horizontal="center"/>
    </xf>
    <xf numFmtId="0" fontId="23" fillId="10" borderId="18" xfId="1" applyNumberFormat="1" applyFont="1" applyFill="1" applyBorder="1" applyAlignment="1">
      <alignment horizontal="center" vertical="top" wrapText="1"/>
    </xf>
    <xf numFmtId="2" fontId="23" fillId="0" borderId="18" xfId="1" applyNumberFormat="1" applyFont="1" applyBorder="1" applyAlignment="1">
      <alignment horizontal="center" vertical="top" wrapText="1"/>
    </xf>
    <xf numFmtId="166" fontId="23" fillId="0" borderId="18" xfId="1" applyNumberFormat="1" applyFont="1" applyBorder="1" applyAlignment="1">
      <alignment horizontal="center" vertical="top" wrapText="1"/>
    </xf>
    <xf numFmtId="9" fontId="41" fillId="0" borderId="18" xfId="0" applyNumberFormat="1" applyFont="1" applyBorder="1" applyAlignment="1">
      <alignment horizontal="center" vertical="top" wrapText="1"/>
    </xf>
    <xf numFmtId="10" fontId="41" fillId="10" borderId="18" xfId="2" applyNumberFormat="1" applyFont="1" applyFill="1" applyBorder="1" applyAlignment="1">
      <alignment horizontal="center" vertical="top" wrapText="1"/>
    </xf>
    <xf numFmtId="0" fontId="23" fillId="10" borderId="18" xfId="0" applyNumberFormat="1" applyFont="1" applyFill="1" applyBorder="1" applyAlignment="1">
      <alignment horizontal="justify" vertical="top" wrapText="1"/>
    </xf>
    <xf numFmtId="10" fontId="23" fillId="10" borderId="18" xfId="2" applyNumberFormat="1" applyFont="1" applyFill="1" applyBorder="1" applyAlignment="1">
      <alignment horizontal="center" vertical="top" wrapText="1"/>
    </xf>
    <xf numFmtId="10" fontId="23" fillId="10" borderId="18" xfId="0" applyNumberFormat="1" applyFont="1" applyFill="1" applyBorder="1" applyAlignment="1">
      <alignment horizontal="center" vertical="top" wrapText="1"/>
    </xf>
    <xf numFmtId="43" fontId="23" fillId="0" borderId="18" xfId="1" applyFont="1" applyBorder="1" applyAlignment="1">
      <alignment horizontal="center" vertical="top" wrapText="1"/>
    </xf>
    <xf numFmtId="2" fontId="23" fillId="10" borderId="18" xfId="1" applyNumberFormat="1" applyFont="1" applyFill="1" applyBorder="1" applyAlignment="1">
      <alignment horizontal="center" vertical="top" wrapText="1"/>
    </xf>
    <xf numFmtId="0" fontId="6" fillId="0" borderId="0" xfId="0" applyFont="1" applyAlignment="1">
      <alignment horizontal="left" vertical="center"/>
    </xf>
    <xf numFmtId="10" fontId="23" fillId="10" borderId="18" xfId="2" applyNumberFormat="1" applyFont="1" applyFill="1" applyBorder="1" applyAlignment="1">
      <alignment horizontal="center" vertical="top" wrapText="1"/>
    </xf>
    <xf numFmtId="10" fontId="23" fillId="10" borderId="18" xfId="2" applyNumberFormat="1" applyFont="1" applyFill="1" applyBorder="1" applyAlignment="1">
      <alignment horizontal="center" vertical="top" wrapText="1"/>
    </xf>
    <xf numFmtId="9" fontId="23" fillId="10" borderId="28" xfId="2" applyFont="1" applyFill="1" applyBorder="1" applyAlignment="1">
      <alignment horizontal="justify" vertical="top" wrapText="1"/>
    </xf>
    <xf numFmtId="0" fontId="23" fillId="10" borderId="18" xfId="0" applyFont="1" applyFill="1" applyBorder="1" applyAlignment="1">
      <alignment horizontal="center" vertical="top" wrapText="1"/>
    </xf>
    <xf numFmtId="0" fontId="23" fillId="10" borderId="18" xfId="0" applyFont="1" applyFill="1" applyBorder="1" applyAlignment="1">
      <alignment horizontal="justify" vertical="top" wrapText="1"/>
    </xf>
    <xf numFmtId="10" fontId="23" fillId="10" borderId="18" xfId="2" applyNumberFormat="1" applyFont="1" applyFill="1" applyBorder="1" applyAlignment="1">
      <alignment horizontal="center" vertical="top" wrapText="1"/>
    </xf>
    <xf numFmtId="10" fontId="23" fillId="10" borderId="18" xfId="0" applyNumberFormat="1" applyFont="1" applyFill="1" applyBorder="1" applyAlignment="1">
      <alignment horizontal="center" vertical="top" wrapText="1"/>
    </xf>
    <xf numFmtId="0" fontId="6" fillId="0" borderId="0" xfId="1" applyNumberFormat="1" applyFont="1"/>
    <xf numFmtId="0" fontId="0" fillId="0" borderId="0" xfId="1" applyNumberFormat="1" applyFont="1"/>
    <xf numFmtId="0" fontId="6" fillId="0" borderId="0" xfId="1" applyNumberFormat="1" applyFont="1" applyAlignment="1">
      <alignment vertical="top"/>
    </xf>
    <xf numFmtId="0" fontId="0" fillId="0" borderId="0" xfId="1" applyNumberFormat="1" applyFont="1" applyAlignment="1">
      <alignment vertical="top"/>
    </xf>
    <xf numFmtId="0" fontId="23" fillId="10" borderId="18" xfId="0" applyFont="1" applyFill="1" applyBorder="1" applyAlignment="1">
      <alignment horizontal="justify" vertical="top" wrapText="1"/>
    </xf>
    <xf numFmtId="0" fontId="23" fillId="10" borderId="18" xfId="0" applyFont="1" applyFill="1" applyBorder="1" applyAlignment="1">
      <alignment horizontal="center" vertical="top" wrapText="1"/>
    </xf>
    <xf numFmtId="10" fontId="23" fillId="10" borderId="18" xfId="0" applyNumberFormat="1" applyFont="1" applyFill="1" applyBorder="1" applyAlignment="1">
      <alignment horizontal="center" vertical="top" wrapText="1"/>
    </xf>
    <xf numFmtId="0" fontId="2" fillId="2" borderId="31" xfId="0" applyFont="1" applyFill="1" applyBorder="1" applyAlignment="1">
      <alignment horizontal="center" vertical="center" wrapText="1"/>
    </xf>
    <xf numFmtId="0" fontId="23" fillId="10" borderId="28" xfId="0" applyFont="1" applyFill="1" applyBorder="1" applyAlignment="1">
      <alignment horizontal="justify" vertical="top" wrapText="1"/>
    </xf>
    <xf numFmtId="0" fontId="6" fillId="0" borderId="28" xfId="0" applyFont="1" applyBorder="1" applyAlignment="1">
      <alignment horizontal="justify" vertical="top" wrapText="1"/>
    </xf>
    <xf numFmtId="0" fontId="23" fillId="10" borderId="32" xfId="0" applyFont="1" applyFill="1" applyBorder="1" applyAlignment="1">
      <alignment horizontal="justify" vertical="top" wrapText="1"/>
    </xf>
    <xf numFmtId="0" fontId="6" fillId="0" borderId="18" xfId="1" applyNumberFormat="1" applyFont="1" applyBorder="1" applyAlignment="1">
      <alignment vertical="top" wrapText="1"/>
    </xf>
    <xf numFmtId="0" fontId="6" fillId="0" borderId="18" xfId="1" applyNumberFormat="1" applyFont="1" applyBorder="1" applyAlignment="1">
      <alignment horizontal="justify" vertical="top" wrapText="1"/>
    </xf>
    <xf numFmtId="2" fontId="6" fillId="0" borderId="18" xfId="1" applyNumberFormat="1" applyFont="1" applyBorder="1" applyAlignment="1">
      <alignment horizontal="center" vertical="top"/>
    </xf>
    <xf numFmtId="0" fontId="6" fillId="0" borderId="18" xfId="1" applyNumberFormat="1" applyFont="1" applyBorder="1" applyAlignment="1">
      <alignment horizontal="center" vertical="center"/>
    </xf>
    <xf numFmtId="0" fontId="0" fillId="0" borderId="18" xfId="1" applyNumberFormat="1" applyFont="1" applyBorder="1" applyAlignment="1">
      <alignment horizontal="center" vertical="center"/>
    </xf>
    <xf numFmtId="0" fontId="6" fillId="0" borderId="18" xfId="1" applyNumberFormat="1" applyFont="1" applyBorder="1" applyAlignment="1">
      <alignment horizontal="center" vertical="top"/>
    </xf>
    <xf numFmtId="0" fontId="0" fillId="0" borderId="18" xfId="1" applyNumberFormat="1" applyFont="1" applyBorder="1" applyAlignment="1">
      <alignment horizontal="center" vertical="top"/>
    </xf>
    <xf numFmtId="9" fontId="23" fillId="10" borderId="33" xfId="2" applyFont="1" applyFill="1" applyBorder="1" applyAlignment="1">
      <alignment horizontal="justify" vertical="top" wrapText="1"/>
    </xf>
    <xf numFmtId="0" fontId="2" fillId="2" borderId="34" xfId="0" applyFont="1" applyFill="1" applyBorder="1" applyAlignment="1">
      <alignment horizontal="center" vertical="center" wrapText="1"/>
    </xf>
    <xf numFmtId="10" fontId="23" fillId="10" borderId="28" xfId="0" applyNumberFormat="1" applyFont="1" applyFill="1" applyBorder="1" applyAlignment="1">
      <alignment horizontal="justify" vertical="top" wrapText="1"/>
    </xf>
    <xf numFmtId="2" fontId="6" fillId="0" borderId="18" xfId="1" applyNumberFormat="1" applyFont="1" applyBorder="1" applyAlignment="1">
      <alignment horizontal="left" vertical="top" wrapText="1"/>
    </xf>
    <xf numFmtId="2" fontId="6" fillId="0" borderId="18" xfId="1" applyNumberFormat="1" applyFont="1" applyBorder="1" applyAlignment="1">
      <alignment horizontal="justify" vertical="top" wrapText="1"/>
    </xf>
    <xf numFmtId="0" fontId="0" fillId="0" borderId="18" xfId="1" applyNumberFormat="1" applyFont="1" applyBorder="1" applyAlignment="1">
      <alignment vertical="top"/>
    </xf>
    <xf numFmtId="0" fontId="6" fillId="10" borderId="18" xfId="0" applyFont="1" applyFill="1" applyBorder="1" applyAlignment="1">
      <alignment horizontal="center" vertical="top" wrapText="1"/>
    </xf>
    <xf numFmtId="0" fontId="46" fillId="0" borderId="0" xfId="0" applyFont="1" applyAlignment="1">
      <alignment vertical="center"/>
    </xf>
    <xf numFmtId="0" fontId="46" fillId="0" borderId="0" xfId="0" applyFont="1" applyAlignment="1">
      <alignment horizontal="right" vertical="center"/>
    </xf>
    <xf numFmtId="0" fontId="47" fillId="0" borderId="0" xfId="0" applyFont="1" applyAlignment="1">
      <alignment horizontal="right" vertical="center"/>
    </xf>
    <xf numFmtId="0" fontId="6" fillId="10" borderId="18" xfId="1" applyNumberFormat="1" applyFont="1" applyFill="1" applyBorder="1" applyAlignment="1">
      <alignment horizontal="center" vertical="center"/>
    </xf>
    <xf numFmtId="0" fontId="0" fillId="10" borderId="18" xfId="1" applyNumberFormat="1" applyFont="1" applyFill="1" applyBorder="1" applyAlignment="1">
      <alignment horizontal="center" vertical="center"/>
    </xf>
    <xf numFmtId="0" fontId="7" fillId="0" borderId="0" xfId="0" applyFont="1" applyAlignment="1">
      <alignment horizontal="left" vertical="center"/>
    </xf>
    <xf numFmtId="2" fontId="6" fillId="0" borderId="20" xfId="1" applyNumberFormat="1" applyFont="1" applyBorder="1" applyAlignment="1">
      <alignment horizontal="center" vertical="top"/>
    </xf>
    <xf numFmtId="2" fontId="6" fillId="0" borderId="22" xfId="1" applyNumberFormat="1" applyFont="1" applyBorder="1" applyAlignment="1">
      <alignment horizontal="center" vertical="top"/>
    </xf>
    <xf numFmtId="10" fontId="23" fillId="0" borderId="28" xfId="0" applyNumberFormat="1" applyFont="1" applyBorder="1" applyAlignment="1">
      <alignment horizontal="center" vertical="top" wrapText="1"/>
    </xf>
    <xf numFmtId="0" fontId="23" fillId="0" borderId="31" xfId="0" applyFont="1" applyBorder="1" applyAlignment="1">
      <alignment horizontal="justify" vertical="top" wrapText="1"/>
    </xf>
    <xf numFmtId="0" fontId="23" fillId="0" borderId="32" xfId="0" applyFont="1" applyBorder="1" applyAlignment="1">
      <alignment horizontal="justify" vertical="top" wrapText="1"/>
    </xf>
    <xf numFmtId="0" fontId="0" fillId="0" borderId="35" xfId="0" applyBorder="1"/>
    <xf numFmtId="0" fontId="23" fillId="0" borderId="18" xfId="0" applyFont="1" applyBorder="1" applyAlignment="1">
      <alignment horizontal="justify" vertical="top" wrapText="1"/>
    </xf>
    <xf numFmtId="0" fontId="6" fillId="0" borderId="27" xfId="0" applyFont="1" applyBorder="1" applyAlignment="1">
      <alignment horizontal="justify" vertical="center" wrapText="1"/>
    </xf>
    <xf numFmtId="0" fontId="6" fillId="0" borderId="38" xfId="0" applyFont="1" applyBorder="1" applyAlignment="1">
      <alignment horizontal="center" vertical="center" wrapText="1"/>
    </xf>
    <xf numFmtId="0" fontId="6" fillId="0" borderId="38" xfId="0" applyFont="1" applyBorder="1" applyAlignment="1">
      <alignment horizontal="justify" vertical="center" wrapText="1"/>
    </xf>
    <xf numFmtId="0" fontId="16" fillId="2" borderId="36" xfId="0" applyFont="1" applyFill="1" applyBorder="1" applyAlignment="1">
      <alignment horizontal="center" vertical="center" wrapText="1"/>
    </xf>
    <xf numFmtId="0" fontId="16" fillId="2" borderId="37" xfId="0" applyFont="1" applyFill="1" applyBorder="1" applyAlignment="1">
      <alignment horizontal="center" vertical="center" wrapText="1"/>
    </xf>
    <xf numFmtId="10" fontId="6" fillId="0" borderId="38" xfId="0" applyNumberFormat="1" applyFont="1" applyBorder="1" applyAlignment="1">
      <alignment horizontal="center" vertical="center" wrapText="1"/>
    </xf>
    <xf numFmtId="2" fontId="6" fillId="0" borderId="38" xfId="0" applyNumberFormat="1" applyFont="1" applyBorder="1" applyAlignment="1">
      <alignment horizontal="center" vertical="center" wrapText="1"/>
    </xf>
    <xf numFmtId="0" fontId="48" fillId="0" borderId="27" xfId="0" applyFont="1" applyBorder="1" applyAlignment="1">
      <alignment horizontal="justify" vertical="center" wrapText="1"/>
    </xf>
    <xf numFmtId="0" fontId="48" fillId="0" borderId="38" xfId="0" applyFont="1" applyBorder="1" applyAlignment="1">
      <alignment horizontal="center" vertical="center" wrapText="1"/>
    </xf>
    <xf numFmtId="0" fontId="7" fillId="0" borderId="38" xfId="0" applyFont="1" applyBorder="1" applyAlignment="1">
      <alignment horizontal="center" vertical="center" wrapText="1"/>
    </xf>
    <xf numFmtId="0" fontId="7" fillId="0" borderId="0" xfId="0" applyFont="1" applyAlignment="1">
      <alignment horizontal="justify" vertical="center" wrapText="1"/>
    </xf>
    <xf numFmtId="0" fontId="7" fillId="0" borderId="39" xfId="0" applyFont="1" applyBorder="1" applyAlignment="1">
      <alignment horizontal="center" vertical="center" wrapText="1"/>
    </xf>
    <xf numFmtId="0" fontId="0" fillId="0" borderId="27" xfId="0" applyBorder="1" applyAlignment="1">
      <alignment vertical="top" wrapText="1"/>
    </xf>
    <xf numFmtId="0" fontId="6" fillId="0" borderId="38" xfId="0" applyFont="1" applyBorder="1" applyAlignment="1">
      <alignment horizontal="justify" vertical="top" wrapText="1"/>
    </xf>
    <xf numFmtId="0" fontId="6" fillId="0" borderId="39" xfId="0" applyFont="1" applyBorder="1" applyAlignment="1">
      <alignment horizontal="justify" vertical="top" wrapText="1"/>
    </xf>
    <xf numFmtId="0" fontId="21" fillId="2" borderId="40" xfId="0" applyFont="1" applyFill="1" applyBorder="1" applyAlignment="1">
      <alignment horizontal="center" vertical="center" wrapText="1"/>
    </xf>
    <xf numFmtId="0" fontId="7" fillId="0" borderId="27" xfId="0" applyFont="1" applyBorder="1" applyAlignment="1">
      <alignment horizontal="justify" vertical="top" wrapText="1"/>
    </xf>
    <xf numFmtId="0" fontId="6" fillId="0" borderId="27" xfId="0" applyFont="1" applyBorder="1" applyAlignment="1">
      <alignment horizontal="justify" vertical="top" wrapText="1"/>
    </xf>
    <xf numFmtId="0" fontId="49" fillId="0" borderId="27" xfId="0" applyFont="1" applyBorder="1" applyAlignment="1">
      <alignment horizontal="justify" vertical="top" wrapText="1"/>
    </xf>
    <xf numFmtId="0" fontId="7" fillId="0" borderId="8" xfId="0" applyFont="1" applyBorder="1" applyAlignment="1">
      <alignment horizontal="justify" vertical="top" wrapText="1"/>
    </xf>
    <xf numFmtId="0" fontId="7" fillId="0" borderId="38" xfId="0" applyFont="1" applyBorder="1" applyAlignment="1">
      <alignment horizontal="justify" vertical="top" wrapText="1"/>
    </xf>
    <xf numFmtId="0" fontId="7" fillId="0" borderId="39" xfId="0" applyFont="1" applyBorder="1" applyAlignment="1">
      <alignment horizontal="justify" vertical="top" wrapText="1"/>
    </xf>
    <xf numFmtId="167" fontId="0" fillId="0" borderId="41" xfId="0" applyNumberFormat="1" applyBorder="1"/>
    <xf numFmtId="0" fontId="7" fillId="0" borderId="42" xfId="0" applyFont="1" applyFill="1" applyBorder="1" applyAlignment="1">
      <alignment horizontal="justify" vertical="center" wrapText="1"/>
    </xf>
    <xf numFmtId="0" fontId="0" fillId="0" borderId="43" xfId="0" applyBorder="1"/>
    <xf numFmtId="0" fontId="2" fillId="2" borderId="40" xfId="0" applyFont="1" applyFill="1" applyBorder="1" applyAlignment="1">
      <alignment horizontal="center" vertical="center" wrapText="1"/>
    </xf>
    <xf numFmtId="0" fontId="2" fillId="11" borderId="13" xfId="0" applyFont="1" applyFill="1" applyBorder="1" applyAlignment="1">
      <alignment horizontal="center" vertical="top" wrapText="1"/>
    </xf>
    <xf numFmtId="0" fontId="2" fillId="11" borderId="24" xfId="0" applyFont="1" applyFill="1" applyBorder="1" applyAlignment="1">
      <alignment horizontal="center" vertical="top" wrapText="1"/>
    </xf>
    <xf numFmtId="0" fontId="23" fillId="0" borderId="18" xfId="0" applyFont="1" applyBorder="1" applyAlignment="1">
      <alignment horizontal="center" vertical="top" wrapText="1"/>
    </xf>
    <xf numFmtId="0" fontId="41" fillId="10" borderId="18" xfId="0" applyFont="1" applyFill="1" applyBorder="1" applyAlignment="1">
      <alignment horizontal="justify" vertical="top" wrapText="1"/>
    </xf>
    <xf numFmtId="0" fontId="23" fillId="0" borderId="18" xfId="0" applyFont="1" applyBorder="1" applyAlignment="1">
      <alignment horizontal="justify" vertical="top" wrapText="1"/>
    </xf>
    <xf numFmtId="10" fontId="23" fillId="0" borderId="18" xfId="0" applyNumberFormat="1" applyFont="1" applyBorder="1" applyAlignment="1">
      <alignment horizontal="center" vertical="center" wrapText="1"/>
    </xf>
    <xf numFmtId="0" fontId="23" fillId="0" borderId="18" xfId="0" applyFont="1" applyBorder="1" applyAlignment="1">
      <alignment horizontal="justify" vertical="top" wrapText="1"/>
    </xf>
    <xf numFmtId="0" fontId="41" fillId="9" borderId="18" xfId="0" applyFont="1" applyFill="1" applyBorder="1" applyAlignment="1">
      <alignment horizontal="justify" vertical="top" wrapText="1"/>
    </xf>
    <xf numFmtId="10" fontId="23" fillId="9" borderId="18" xfId="2" applyNumberFormat="1" applyFont="1" applyFill="1" applyBorder="1" applyAlignment="1">
      <alignment horizontal="center" vertical="top" wrapText="1"/>
    </xf>
    <xf numFmtId="0" fontId="15" fillId="0" borderId="0" xfId="0" applyFont="1" applyAlignment="1">
      <alignment horizontal="center" vertical="center"/>
    </xf>
    <xf numFmtId="0" fontId="23" fillId="0" borderId="5" xfId="0" applyFont="1" applyBorder="1" applyAlignment="1">
      <alignment horizontal="center" vertical="top" wrapText="1"/>
    </xf>
    <xf numFmtId="0" fontId="23" fillId="0" borderId="2" xfId="0" applyFont="1" applyBorder="1" applyAlignment="1">
      <alignment horizontal="center" vertical="center" wrapText="1"/>
    </xf>
    <xf numFmtId="0" fontId="23" fillId="0" borderId="18" xfId="0" applyFont="1" applyBorder="1" applyAlignment="1">
      <alignment horizontal="center" vertical="top" wrapText="1"/>
    </xf>
    <xf numFmtId="0" fontId="23" fillId="0" borderId="18" xfId="0" applyFont="1" applyBorder="1" applyAlignment="1">
      <alignment horizontal="left" vertical="top" wrapText="1"/>
    </xf>
    <xf numFmtId="0" fontId="41" fillId="10" borderId="18" xfId="0" applyFont="1" applyFill="1" applyBorder="1" applyAlignment="1">
      <alignment horizontal="justify" vertical="top" wrapText="1"/>
    </xf>
    <xf numFmtId="0" fontId="23" fillId="0" borderId="18" xfId="0" applyFont="1" applyBorder="1" applyAlignment="1">
      <alignment horizontal="justify" vertical="top" wrapText="1"/>
    </xf>
    <xf numFmtId="0" fontId="23" fillId="10" borderId="18" xfId="0" applyFont="1" applyFill="1" applyBorder="1" applyAlignment="1">
      <alignment horizontal="justify" vertical="top" wrapText="1"/>
    </xf>
    <xf numFmtId="0" fontId="44" fillId="0" borderId="25" xfId="0" applyFont="1" applyBorder="1" applyAlignment="1">
      <alignment horizontal="left" vertical="center"/>
    </xf>
    <xf numFmtId="0" fontId="23" fillId="0" borderId="18" xfId="0" applyFont="1" applyBorder="1" applyAlignment="1">
      <alignment horizontal="center" vertical="top" wrapText="1"/>
    </xf>
    <xf numFmtId="0" fontId="41" fillId="10" borderId="18" xfId="0" applyFont="1" applyFill="1" applyBorder="1" applyAlignment="1">
      <alignment horizontal="center" vertical="top" wrapText="1"/>
    </xf>
    <xf numFmtId="0" fontId="41" fillId="10" borderId="18" xfId="0" applyFont="1" applyFill="1" applyBorder="1" applyAlignment="1">
      <alignment horizontal="justify" vertical="top" wrapText="1"/>
    </xf>
    <xf numFmtId="0" fontId="23" fillId="10" borderId="18" xfId="0" applyFont="1" applyFill="1" applyBorder="1" applyAlignment="1">
      <alignment horizontal="justify" vertical="top" wrapText="1"/>
    </xf>
    <xf numFmtId="10" fontId="23" fillId="10" borderId="18" xfId="2" applyNumberFormat="1" applyFont="1" applyFill="1" applyBorder="1" applyAlignment="1">
      <alignment horizontal="justify" vertical="top" wrapText="1"/>
    </xf>
    <xf numFmtId="14" fontId="23" fillId="10" borderId="18" xfId="0" applyNumberFormat="1" applyFont="1" applyFill="1" applyBorder="1" applyAlignment="1">
      <alignment horizontal="justify" vertical="top" wrapText="1"/>
    </xf>
    <xf numFmtId="0" fontId="23" fillId="0" borderId="0" xfId="0" applyFont="1" applyBorder="1" applyAlignment="1">
      <alignment horizontal="justify" vertical="top" wrapText="1"/>
    </xf>
    <xf numFmtId="10" fontId="23" fillId="0" borderId="0" xfId="0" applyNumberFormat="1" applyFont="1" applyBorder="1" applyAlignment="1">
      <alignment horizontal="center" vertical="top" wrapText="1"/>
    </xf>
    <xf numFmtId="0" fontId="23" fillId="0" borderId="0" xfId="0" applyFont="1" applyBorder="1" applyAlignment="1">
      <alignment horizontal="left" vertical="top" wrapText="1"/>
    </xf>
    <xf numFmtId="14" fontId="23" fillId="0" borderId="0" xfId="0" applyNumberFormat="1" applyFont="1" applyBorder="1" applyAlignment="1">
      <alignment horizontal="center" vertical="top" wrapText="1"/>
    </xf>
    <xf numFmtId="0" fontId="23" fillId="10" borderId="0" xfId="0" applyFont="1" applyFill="1" applyBorder="1" applyAlignment="1">
      <alignment horizontal="justify" vertical="top" wrapText="1"/>
    </xf>
    <xf numFmtId="0" fontId="23" fillId="10" borderId="0" xfId="0" applyFont="1" applyFill="1" applyBorder="1" applyAlignment="1">
      <alignment horizontal="center" vertical="top" wrapText="1"/>
    </xf>
    <xf numFmtId="10" fontId="23" fillId="10" borderId="0" xfId="0" applyNumberFormat="1" applyFont="1" applyFill="1" applyBorder="1" applyAlignment="1">
      <alignment horizontal="center" vertical="top" wrapText="1"/>
    </xf>
    <xf numFmtId="0" fontId="6" fillId="0" borderId="0" xfId="1" applyNumberFormat="1" applyFont="1" applyBorder="1" applyAlignment="1">
      <alignment horizontal="center" vertical="center"/>
    </xf>
    <xf numFmtId="0" fontId="0" fillId="0" borderId="0" xfId="1" applyNumberFormat="1" applyFont="1" applyBorder="1" applyAlignment="1">
      <alignment horizontal="center" vertical="center"/>
    </xf>
    <xf numFmtId="10" fontId="23" fillId="0" borderId="18" xfId="0" applyNumberFormat="1" applyFont="1" applyBorder="1" applyAlignment="1">
      <alignment horizontal="center" vertical="top" wrapText="1"/>
    </xf>
    <xf numFmtId="14" fontId="6" fillId="10" borderId="18" xfId="0" applyNumberFormat="1" applyFont="1" applyFill="1" applyBorder="1" applyAlignment="1">
      <alignment horizontal="center" vertical="center" wrapText="1"/>
    </xf>
    <xf numFmtId="0" fontId="41" fillId="10" borderId="18" xfId="0" applyFont="1" applyFill="1" applyBorder="1" applyAlignment="1">
      <alignment horizontal="justify" vertical="top" wrapText="1"/>
    </xf>
    <xf numFmtId="10" fontId="23" fillId="10" borderId="18" xfId="0" applyNumberFormat="1" applyFont="1" applyFill="1" applyBorder="1" applyAlignment="1">
      <alignment horizontal="justify" vertical="center" wrapText="1"/>
    </xf>
    <xf numFmtId="10" fontId="23" fillId="10" borderId="18" xfId="0" applyNumberFormat="1" applyFont="1" applyFill="1" applyBorder="1" applyAlignment="1">
      <alignment horizontal="justify" vertical="top" wrapText="1"/>
    </xf>
    <xf numFmtId="0" fontId="15" fillId="10" borderId="0" xfId="0" applyFont="1" applyFill="1" applyAlignment="1">
      <alignment horizontal="left" vertical="center"/>
    </xf>
    <xf numFmtId="10" fontId="15" fillId="10" borderId="0" xfId="0" applyNumberFormat="1" applyFont="1" applyFill="1" applyAlignment="1">
      <alignment horizontal="left" vertical="center"/>
    </xf>
    <xf numFmtId="14" fontId="15" fillId="10" borderId="0" xfId="0" applyNumberFormat="1" applyFont="1" applyFill="1" applyAlignment="1">
      <alignment horizontal="left" vertical="center"/>
    </xf>
    <xf numFmtId="0" fontId="39" fillId="0" borderId="0" xfId="0" applyFont="1" applyBorder="1" applyAlignment="1">
      <alignment horizontal="justify" vertical="center" wrapText="1"/>
    </xf>
    <xf numFmtId="0" fontId="39" fillId="0" borderId="0" xfId="0" applyFont="1" applyBorder="1" applyAlignment="1">
      <alignment horizontal="center" vertical="center" wrapText="1"/>
    </xf>
    <xf numFmtId="0" fontId="41" fillId="0" borderId="0" xfId="0" applyFont="1" applyBorder="1" applyAlignment="1">
      <alignment horizontal="justify" vertical="center" wrapText="1"/>
    </xf>
    <xf numFmtId="0" fontId="11" fillId="0" borderId="0" xfId="0" applyFont="1" applyAlignment="1">
      <alignment horizontal="left" vertical="center"/>
    </xf>
    <xf numFmtId="0" fontId="5" fillId="0" borderId="0" xfId="0" applyFont="1" applyAlignment="1">
      <alignment horizontal="center" vertical="center"/>
    </xf>
    <xf numFmtId="0" fontId="6" fillId="0" borderId="0" xfId="0" applyFont="1" applyAlignment="1">
      <alignment horizontal="center" vertical="center"/>
    </xf>
    <xf numFmtId="0" fontId="8" fillId="0" borderId="9" xfId="0" applyFont="1" applyBorder="1" applyAlignment="1">
      <alignment horizontal="center" vertical="center"/>
    </xf>
    <xf numFmtId="0" fontId="10" fillId="0" borderId="0" xfId="0" applyFont="1" applyAlignment="1">
      <alignment horizontal="left" vertical="center"/>
    </xf>
    <xf numFmtId="0" fontId="7" fillId="0" borderId="0" xfId="0" applyFont="1" applyAlignment="1">
      <alignment horizontal="left" vertical="center"/>
    </xf>
    <xf numFmtId="0" fontId="17" fillId="0" borderId="0" xfId="0" applyFont="1" applyAlignment="1">
      <alignment horizontal="left" vertical="center"/>
    </xf>
    <xf numFmtId="0" fontId="14" fillId="0" borderId="0" xfId="0" applyFont="1" applyBorder="1" applyAlignment="1">
      <alignment horizontal="left" vertical="center"/>
    </xf>
    <xf numFmtId="0" fontId="14" fillId="0" borderId="0" xfId="0" applyFont="1" applyAlignment="1">
      <alignment horizontal="left" vertical="center"/>
    </xf>
    <xf numFmtId="0" fontId="5" fillId="10" borderId="0" xfId="0" applyFont="1" applyFill="1" applyAlignment="1">
      <alignment horizontal="center" vertical="center"/>
    </xf>
    <xf numFmtId="0" fontId="17" fillId="0" borderId="0" xfId="0" applyFont="1" applyAlignment="1">
      <alignment horizontal="center" vertical="center"/>
    </xf>
    <xf numFmtId="0" fontId="23" fillId="0" borderId="0" xfId="0" applyFont="1" applyAlignment="1">
      <alignment horizontal="center" vertical="center"/>
    </xf>
    <xf numFmtId="0" fontId="8" fillId="0" borderId="0" xfId="0" applyFont="1" applyAlignment="1">
      <alignment horizontal="center" vertical="center"/>
    </xf>
    <xf numFmtId="0" fontId="19" fillId="0" borderId="0" xfId="0" applyFont="1" applyBorder="1" applyAlignment="1">
      <alignment horizontal="left" vertical="center"/>
    </xf>
    <xf numFmtId="0" fontId="19" fillId="0" borderId="0" xfId="0" applyFont="1" applyAlignment="1">
      <alignment horizontal="left" vertical="center"/>
    </xf>
    <xf numFmtId="0" fontId="20" fillId="0" borderId="0" xfId="0" applyFont="1" applyAlignment="1">
      <alignment horizontal="left" vertical="center"/>
    </xf>
    <xf numFmtId="0" fontId="17" fillId="9" borderId="0" xfId="0" applyFont="1" applyFill="1" applyAlignment="1">
      <alignment horizontal="center" vertical="center"/>
    </xf>
    <xf numFmtId="0" fontId="9" fillId="0" borderId="0" xfId="0" applyFont="1" applyAlignment="1">
      <alignment horizontal="center" vertical="center"/>
    </xf>
    <xf numFmtId="8" fontId="7" fillId="0" borderId="8" xfId="0" applyNumberFormat="1" applyFont="1" applyBorder="1" applyAlignment="1">
      <alignment horizontal="center" vertical="top" wrapText="1"/>
    </xf>
    <xf numFmtId="8" fontId="7" fillId="0" borderId="27" xfId="0" applyNumberFormat="1" applyFont="1" applyBorder="1" applyAlignment="1">
      <alignment horizontal="center" vertical="top" wrapText="1"/>
    </xf>
    <xf numFmtId="10" fontId="6" fillId="0" borderId="8" xfId="0" applyNumberFormat="1" applyFont="1" applyBorder="1" applyAlignment="1">
      <alignment horizontal="center" vertical="top" wrapText="1"/>
    </xf>
    <xf numFmtId="10" fontId="6" fillId="0" borderId="27" xfId="0" applyNumberFormat="1" applyFont="1" applyBorder="1" applyAlignment="1">
      <alignment horizontal="center" vertical="top" wrapText="1"/>
    </xf>
    <xf numFmtId="0" fontId="7" fillId="0" borderId="2" xfId="0" applyFont="1" applyBorder="1" applyAlignment="1">
      <alignment horizontal="center" vertical="center" wrapText="1"/>
    </xf>
    <xf numFmtId="0" fontId="7" fillId="0" borderId="8" xfId="0" applyFont="1" applyBorder="1" applyAlignment="1">
      <alignment horizontal="center" vertical="center" wrapText="1"/>
    </xf>
    <xf numFmtId="0" fontId="7" fillId="0" borderId="27" xfId="0" applyFont="1" applyBorder="1" applyAlignment="1">
      <alignment horizontal="center" vertical="center" wrapText="1"/>
    </xf>
    <xf numFmtId="0" fontId="15" fillId="0" borderId="0" xfId="0" applyFont="1" applyBorder="1" applyAlignment="1">
      <alignment horizontal="left" vertical="center"/>
    </xf>
    <xf numFmtId="0" fontId="7" fillId="0" borderId="2" xfId="0" applyFont="1" applyBorder="1" applyAlignment="1">
      <alignment horizontal="justify" vertical="top" wrapText="1"/>
    </xf>
    <xf numFmtId="0" fontId="7" fillId="0" borderId="8" xfId="0" applyFont="1" applyBorder="1" applyAlignment="1">
      <alignment horizontal="justify" vertical="top" wrapText="1"/>
    </xf>
    <xf numFmtId="0" fontId="7" fillId="0" borderId="27" xfId="0" applyFont="1" applyBorder="1" applyAlignment="1">
      <alignment horizontal="justify" vertical="top" wrapText="1"/>
    </xf>
    <xf numFmtId="0" fontId="8" fillId="0" borderId="0" xfId="0" applyFont="1" applyBorder="1" applyAlignment="1">
      <alignment horizontal="center" vertical="center"/>
    </xf>
    <xf numFmtId="0" fontId="7" fillId="0" borderId="0" xfId="0" applyFont="1" applyAlignment="1">
      <alignment horizontal="justify" vertical="center" wrapText="1"/>
    </xf>
    <xf numFmtId="0" fontId="9" fillId="10" borderId="0" xfId="0" applyFont="1" applyFill="1" applyAlignment="1">
      <alignment horizontal="center" vertical="center"/>
    </xf>
    <xf numFmtId="0" fontId="6" fillId="0" borderId="0" xfId="0" applyFont="1" applyAlignment="1">
      <alignment horizontal="left" vertical="top"/>
    </xf>
    <xf numFmtId="0" fontId="5" fillId="0" borderId="0" xfId="0" applyFont="1" applyAlignment="1">
      <alignment horizontal="center" vertical="top"/>
    </xf>
    <xf numFmtId="0" fontId="9" fillId="0" borderId="0" xfId="0" applyFont="1" applyAlignment="1">
      <alignment horizontal="center" vertical="top"/>
    </xf>
    <xf numFmtId="0" fontId="6" fillId="0" borderId="0" xfId="0" applyFont="1" applyAlignment="1">
      <alignment horizontal="center" vertical="top"/>
    </xf>
    <xf numFmtId="0" fontId="6" fillId="0" borderId="44" xfId="0" applyFont="1" applyBorder="1" applyAlignment="1">
      <alignment horizontal="center" vertical="top"/>
    </xf>
    <xf numFmtId="0" fontId="5" fillId="0" borderId="25" xfId="0" applyFont="1" applyBorder="1" applyAlignment="1">
      <alignment horizontal="left" vertical="top"/>
    </xf>
    <xf numFmtId="0" fontId="2" fillId="2" borderId="11" xfId="0" applyFont="1" applyFill="1" applyBorder="1" applyAlignment="1">
      <alignment horizontal="center" vertical="top" wrapText="1"/>
    </xf>
    <xf numFmtId="0" fontId="2" fillId="2" borderId="13" xfId="0" applyFont="1" applyFill="1" applyBorder="1" applyAlignment="1">
      <alignment horizontal="center" vertical="top" wrapText="1"/>
    </xf>
    <xf numFmtId="0" fontId="2" fillId="2" borderId="14" xfId="0" applyFont="1" applyFill="1" applyBorder="1" applyAlignment="1">
      <alignment horizontal="center" vertical="top" wrapText="1"/>
    </xf>
    <xf numFmtId="0" fontId="2" fillId="2" borderId="23" xfId="0" applyFont="1" applyFill="1" applyBorder="1" applyAlignment="1">
      <alignment horizontal="center" vertical="top" wrapText="1"/>
    </xf>
    <xf numFmtId="0" fontId="2" fillId="2" borderId="17" xfId="0" applyFont="1" applyFill="1" applyBorder="1" applyAlignment="1">
      <alignment horizontal="center" vertical="top" wrapText="1"/>
    </xf>
    <xf numFmtId="0" fontId="2" fillId="2" borderId="15" xfId="0" applyFont="1" applyFill="1" applyBorder="1" applyAlignment="1">
      <alignment horizontal="center" vertical="top" wrapText="1"/>
    </xf>
    <xf numFmtId="0" fontId="2" fillId="2" borderId="16" xfId="0" applyFont="1" applyFill="1" applyBorder="1" applyAlignment="1">
      <alignment horizontal="center" vertical="top" wrapText="1"/>
    </xf>
    <xf numFmtId="0" fontId="2" fillId="2" borderId="11" xfId="0" applyFont="1" applyFill="1" applyBorder="1" applyAlignment="1">
      <alignment horizontal="center" vertical="center" wrapText="1"/>
    </xf>
    <xf numFmtId="0" fontId="2" fillId="2" borderId="26" xfId="0" applyFont="1" applyFill="1" applyBorder="1" applyAlignment="1">
      <alignment horizontal="center" vertical="top" wrapText="1"/>
    </xf>
    <xf numFmtId="0" fontId="7" fillId="0" borderId="0" xfId="0" applyFont="1" applyAlignment="1">
      <alignment horizontal="center" vertical="center"/>
    </xf>
    <xf numFmtId="0" fontId="5" fillId="0" borderId="0" xfId="0" applyFont="1" applyBorder="1" applyAlignment="1">
      <alignment horizontal="left" vertical="center"/>
    </xf>
    <xf numFmtId="0" fontId="6" fillId="0" borderId="0" xfId="0" applyFont="1" applyAlignment="1">
      <alignment horizontal="left" vertical="center"/>
    </xf>
    <xf numFmtId="0" fontId="6" fillId="0" borderId="0" xfId="0" applyFont="1" applyAlignment="1">
      <alignment vertical="center"/>
    </xf>
    <xf numFmtId="0" fontId="7" fillId="0" borderId="9" xfId="0" applyFont="1" applyBorder="1" applyAlignment="1">
      <alignment horizontal="center" vertical="center"/>
    </xf>
    <xf numFmtId="0" fontId="23" fillId="0" borderId="20" xfId="0" applyFont="1" applyBorder="1" applyAlignment="1">
      <alignment horizontal="left" vertical="top" wrapText="1"/>
    </xf>
    <xf numFmtId="0" fontId="23" fillId="0" borderId="22" xfId="0" applyFont="1" applyBorder="1" applyAlignment="1">
      <alignment horizontal="left" vertical="top" wrapText="1"/>
    </xf>
    <xf numFmtId="0" fontId="23" fillId="0" borderId="18" xfId="0" applyFont="1" applyBorder="1" applyAlignment="1">
      <alignment horizontal="center" vertical="top" wrapText="1"/>
    </xf>
    <xf numFmtId="0" fontId="23" fillId="0" borderId="20" xfId="0" applyFont="1" applyBorder="1" applyAlignment="1">
      <alignment horizontal="center" vertical="top" wrapText="1"/>
    </xf>
    <xf numFmtId="0" fontId="23" fillId="0" borderId="22" xfId="0" applyFont="1" applyBorder="1" applyAlignment="1">
      <alignment horizontal="center" vertical="top" wrapText="1"/>
    </xf>
    <xf numFmtId="0" fontId="23" fillId="10" borderId="20" xfId="0" applyFont="1" applyFill="1" applyBorder="1" applyAlignment="1">
      <alignment horizontal="justify" vertical="top" wrapText="1"/>
    </xf>
    <xf numFmtId="0" fontId="23" fillId="10" borderId="22" xfId="0" applyFont="1" applyFill="1" applyBorder="1" applyAlignment="1">
      <alignment horizontal="justify" vertical="top" wrapText="1"/>
    </xf>
    <xf numFmtId="0" fontId="15" fillId="0" borderId="0" xfId="0" applyFont="1" applyAlignment="1">
      <alignment horizontal="left" vertical="center"/>
    </xf>
    <xf numFmtId="0" fontId="14" fillId="0" borderId="3" xfId="0" applyFont="1" applyBorder="1" applyAlignment="1">
      <alignment horizontal="left" vertical="center"/>
    </xf>
    <xf numFmtId="0" fontId="9" fillId="0" borderId="0" xfId="0" applyFont="1" applyAlignment="1">
      <alignment horizontal="center" vertical="top" wrapText="1"/>
    </xf>
    <xf numFmtId="0" fontId="23" fillId="0" borderId="18" xfId="0" applyFont="1" applyBorder="1" applyAlignment="1">
      <alignment horizontal="left" vertical="top" wrapText="1"/>
    </xf>
    <xf numFmtId="10" fontId="23" fillId="0" borderId="18" xfId="0" applyNumberFormat="1" applyFont="1" applyBorder="1" applyAlignment="1">
      <alignment horizontal="center" vertical="top" wrapText="1"/>
    </xf>
    <xf numFmtId="0" fontId="6" fillId="0" borderId="20" xfId="0" applyFont="1" applyBorder="1" applyAlignment="1">
      <alignment horizontal="left" vertical="top" wrapText="1"/>
    </xf>
    <xf numFmtId="0" fontId="6" fillId="0" borderId="21" xfId="0" applyFont="1" applyBorder="1" applyAlignment="1">
      <alignment horizontal="left" vertical="top" wrapText="1"/>
    </xf>
    <xf numFmtId="0" fontId="6" fillId="0" borderId="22" xfId="0" applyFont="1" applyBorder="1" applyAlignment="1">
      <alignment horizontal="left" vertical="top" wrapText="1"/>
    </xf>
    <xf numFmtId="10" fontId="6" fillId="10" borderId="20" xfId="0" applyNumberFormat="1" applyFont="1" applyFill="1" applyBorder="1" applyAlignment="1">
      <alignment horizontal="center" vertical="top" wrapText="1"/>
    </xf>
    <xf numFmtId="10" fontId="6" fillId="10" borderId="21" xfId="0" applyNumberFormat="1" applyFont="1" applyFill="1" applyBorder="1" applyAlignment="1">
      <alignment horizontal="center" vertical="top" wrapText="1"/>
    </xf>
    <xf numFmtId="10" fontId="6" fillId="10" borderId="22" xfId="0" applyNumberFormat="1" applyFont="1" applyFill="1" applyBorder="1" applyAlignment="1">
      <alignment horizontal="center" vertical="top" wrapText="1"/>
    </xf>
    <xf numFmtId="10" fontId="6" fillId="0" borderId="20" xfId="0" applyNumberFormat="1" applyFont="1" applyBorder="1" applyAlignment="1">
      <alignment horizontal="center" vertical="top" wrapText="1"/>
    </xf>
    <xf numFmtId="10" fontId="6" fillId="0" borderId="22" xfId="0" applyNumberFormat="1" applyFont="1" applyBorder="1" applyAlignment="1">
      <alignment horizontal="center" vertical="top" wrapText="1"/>
    </xf>
    <xf numFmtId="0" fontId="28" fillId="0" borderId="0" xfId="0" applyNumberFormat="1" applyFont="1" applyAlignment="1">
      <alignment horizontal="center" vertical="center"/>
    </xf>
    <xf numFmtId="0" fontId="23" fillId="0" borderId="0" xfId="0" applyNumberFormat="1" applyFont="1" applyAlignment="1">
      <alignment horizontal="center" vertical="center"/>
    </xf>
    <xf numFmtId="0" fontId="23" fillId="0" borderId="9" xfId="0" applyNumberFormat="1" applyFont="1" applyBorder="1" applyAlignment="1">
      <alignment horizontal="center" vertical="center"/>
    </xf>
    <xf numFmtId="0" fontId="28" fillId="0" borderId="0" xfId="0" applyNumberFormat="1" applyFont="1" applyAlignment="1">
      <alignment horizontal="left" vertical="center"/>
    </xf>
    <xf numFmtId="0" fontId="23" fillId="0" borderId="0" xfId="0" applyNumberFormat="1" applyFont="1" applyAlignment="1">
      <alignment horizontal="left" vertical="center"/>
    </xf>
    <xf numFmtId="0" fontId="23" fillId="0" borderId="25" xfId="0" applyNumberFormat="1" applyFont="1" applyBorder="1" applyAlignment="1">
      <alignment horizontal="left" vertical="center"/>
    </xf>
    <xf numFmtId="0" fontId="23" fillId="10" borderId="18" xfId="0" applyNumberFormat="1" applyFont="1" applyFill="1" applyBorder="1" applyAlignment="1">
      <alignment horizontal="justify" vertical="top" wrapText="1"/>
    </xf>
    <xf numFmtId="0" fontId="23" fillId="10" borderId="25" xfId="0" applyNumberFormat="1" applyFont="1" applyFill="1" applyBorder="1" applyAlignment="1">
      <alignment horizontal="left" vertical="top" wrapText="1"/>
    </xf>
    <xf numFmtId="0" fontId="23" fillId="0" borderId="20" xfId="0" applyNumberFormat="1" applyFont="1" applyBorder="1" applyAlignment="1">
      <alignment horizontal="justify" vertical="top" wrapText="1"/>
    </xf>
    <xf numFmtId="0" fontId="23" fillId="0" borderId="21" xfId="0" applyNumberFormat="1" applyFont="1" applyBorder="1" applyAlignment="1">
      <alignment horizontal="justify" vertical="top" wrapText="1"/>
    </xf>
    <xf numFmtId="0" fontId="23" fillId="0" borderId="22" xfId="0" applyNumberFormat="1" applyFont="1" applyBorder="1" applyAlignment="1">
      <alignment horizontal="justify" vertical="top" wrapText="1"/>
    </xf>
    <xf numFmtId="0" fontId="23" fillId="0" borderId="0" xfId="0" applyNumberFormat="1" applyFont="1" applyAlignment="1">
      <alignment horizontal="left"/>
    </xf>
    <xf numFmtId="0" fontId="23" fillId="0" borderId="0" xfId="0" applyNumberFormat="1" applyFont="1" applyAlignment="1">
      <alignment horizontal="left" vertical="top" wrapText="1"/>
    </xf>
    <xf numFmtId="0" fontId="28" fillId="0" borderId="0" xfId="0" applyNumberFormat="1" applyFont="1" applyBorder="1" applyAlignment="1">
      <alignment horizontal="left" vertical="center"/>
    </xf>
    <xf numFmtId="0" fontId="23" fillId="0" borderId="0" xfId="0" applyNumberFormat="1" applyFont="1" applyAlignment="1">
      <alignment horizontal="left" vertical="center" wrapText="1"/>
    </xf>
    <xf numFmtId="0" fontId="28" fillId="10" borderId="0" xfId="0" applyNumberFormat="1" applyFont="1" applyFill="1" applyAlignment="1">
      <alignment horizontal="center" vertical="center"/>
    </xf>
    <xf numFmtId="0" fontId="30" fillId="0" borderId="0" xfId="0" applyFont="1" applyAlignment="1">
      <alignment horizontal="center"/>
    </xf>
    <xf numFmtId="0" fontId="23" fillId="0" borderId="0" xfId="0" applyNumberFormat="1" applyFont="1" applyAlignment="1">
      <alignment horizontal="left" vertical="top"/>
    </xf>
    <xf numFmtId="0" fontId="23" fillId="0" borderId="0" xfId="0" applyNumberFormat="1" applyFont="1" applyAlignment="1">
      <alignment horizontal="justify" vertical="top" wrapText="1"/>
    </xf>
    <xf numFmtId="0" fontId="23" fillId="0" borderId="0" xfId="0" applyNumberFormat="1" applyFont="1" applyAlignment="1">
      <alignment horizontal="justify" vertical="top"/>
    </xf>
    <xf numFmtId="0" fontId="6" fillId="0" borderId="0" xfId="0" applyFont="1" applyBorder="1" applyAlignment="1">
      <alignment horizontal="left" vertical="center"/>
    </xf>
    <xf numFmtId="0" fontId="6" fillId="0" borderId="25" xfId="0" applyFont="1" applyBorder="1" applyAlignment="1">
      <alignment horizontal="left" vertical="top" wrapText="1"/>
    </xf>
    <xf numFmtId="0" fontId="5" fillId="0" borderId="18" xfId="0" applyFont="1" applyBorder="1" applyAlignment="1">
      <alignment horizontal="left" vertical="center"/>
    </xf>
    <xf numFmtId="0" fontId="5" fillId="0" borderId="18" xfId="0" applyFont="1" applyBorder="1" applyAlignment="1">
      <alignment horizontal="left" vertical="center" wrapText="1"/>
    </xf>
    <xf numFmtId="0" fontId="23" fillId="9" borderId="2" xfId="0" applyFont="1" applyFill="1" applyBorder="1" applyAlignment="1">
      <alignment horizontal="justify" vertical="top" wrapText="1"/>
    </xf>
    <xf numFmtId="0" fontId="23" fillId="9" borderId="8" xfId="0" applyFont="1" applyFill="1" applyBorder="1" applyAlignment="1">
      <alignment horizontal="justify" vertical="top" wrapText="1"/>
    </xf>
    <xf numFmtId="0" fontId="23" fillId="9" borderId="27" xfId="0" applyFont="1" applyFill="1" applyBorder="1" applyAlignment="1">
      <alignment horizontal="justify" vertical="top" wrapText="1"/>
    </xf>
    <xf numFmtId="0" fontId="23" fillId="10" borderId="2" xfId="0" applyFont="1" applyFill="1" applyBorder="1" applyAlignment="1">
      <alignment horizontal="justify" vertical="top" wrapText="1"/>
    </xf>
    <xf numFmtId="0" fontId="23" fillId="10" borderId="8" xfId="0" applyFont="1" applyFill="1" applyBorder="1" applyAlignment="1">
      <alignment horizontal="justify" vertical="top" wrapText="1"/>
    </xf>
    <xf numFmtId="0" fontId="23" fillId="10" borderId="27" xfId="0" applyFont="1" applyFill="1" applyBorder="1" applyAlignment="1">
      <alignment horizontal="justify" vertical="top" wrapText="1"/>
    </xf>
    <xf numFmtId="0" fontId="23" fillId="10" borderId="3" xfId="0" applyFont="1" applyFill="1" applyBorder="1" applyAlignment="1">
      <alignment horizontal="left" vertical="top" wrapText="1"/>
    </xf>
    <xf numFmtId="0" fontId="5" fillId="0" borderId="22" xfId="0" applyFont="1" applyBorder="1" applyAlignment="1">
      <alignment horizontal="left" vertical="center"/>
    </xf>
    <xf numFmtId="0" fontId="38" fillId="0" borderId="0" xfId="0" applyFont="1" applyBorder="1" applyAlignment="1">
      <alignment horizontal="left" vertical="top"/>
    </xf>
    <xf numFmtId="0" fontId="44" fillId="0" borderId="25" xfId="0" applyFont="1" applyBorder="1" applyAlignment="1">
      <alignment horizontal="left" vertical="top" wrapText="1"/>
    </xf>
    <xf numFmtId="0" fontId="44" fillId="0" borderId="0" xfId="0" applyFont="1" applyAlignment="1">
      <alignment horizontal="left" vertical="center"/>
    </xf>
    <xf numFmtId="0" fontId="44" fillId="0" borderId="0" xfId="0" applyFont="1" applyAlignment="1">
      <alignment horizontal="left" vertical="top"/>
    </xf>
    <xf numFmtId="0" fontId="40" fillId="0" borderId="0" xfId="0" applyFont="1" applyAlignment="1">
      <alignment horizontal="center" vertical="center"/>
    </xf>
    <xf numFmtId="0" fontId="40" fillId="0" borderId="9" xfId="0" applyFont="1" applyBorder="1" applyAlignment="1">
      <alignment horizontal="center" vertical="center"/>
    </xf>
    <xf numFmtId="0" fontId="39" fillId="0" borderId="0" xfId="0" applyFont="1" applyAlignment="1">
      <alignment horizontal="center" vertical="center"/>
    </xf>
    <xf numFmtId="0" fontId="41" fillId="10" borderId="18" xfId="0" applyFont="1" applyFill="1" applyBorder="1" applyAlignment="1">
      <alignment horizontal="center" vertical="top" wrapText="1"/>
    </xf>
    <xf numFmtId="0" fontId="41" fillId="10" borderId="18" xfId="0" applyFont="1" applyFill="1" applyBorder="1" applyAlignment="1">
      <alignment horizontal="justify" vertical="top" wrapText="1"/>
    </xf>
    <xf numFmtId="0" fontId="41" fillId="10" borderId="20" xfId="0" applyFont="1" applyFill="1" applyBorder="1" applyAlignment="1">
      <alignment horizontal="center" vertical="top" wrapText="1"/>
    </xf>
    <xf numFmtId="0" fontId="41" fillId="10" borderId="21" xfId="0" applyFont="1" applyFill="1" applyBorder="1" applyAlignment="1">
      <alignment horizontal="center" vertical="top" wrapText="1"/>
    </xf>
    <xf numFmtId="0" fontId="41" fillId="10" borderId="22" xfId="0" applyFont="1" applyFill="1" applyBorder="1" applyAlignment="1">
      <alignment horizontal="center" vertical="top" wrapText="1"/>
    </xf>
    <xf numFmtId="14" fontId="41" fillId="10" borderId="20" xfId="0" applyNumberFormat="1" applyFont="1" applyFill="1" applyBorder="1" applyAlignment="1">
      <alignment horizontal="center" vertical="top" wrapText="1"/>
    </xf>
    <xf numFmtId="0" fontId="40" fillId="0" borderId="0" xfId="0" applyFont="1" applyBorder="1" applyAlignment="1">
      <alignment horizontal="center" vertical="center"/>
    </xf>
    <xf numFmtId="0" fontId="44" fillId="0" borderId="0" xfId="0" applyFont="1" applyBorder="1" applyAlignment="1">
      <alignment horizontal="left" vertical="center"/>
    </xf>
    <xf numFmtId="0" fontId="37" fillId="0" borderId="0" xfId="0" applyFont="1" applyAlignment="1">
      <alignment horizontal="center" vertical="center"/>
    </xf>
    <xf numFmtId="0" fontId="38" fillId="0" borderId="0" xfId="0" applyFont="1" applyBorder="1" applyAlignment="1">
      <alignment horizontal="left" vertical="center"/>
    </xf>
    <xf numFmtId="0" fontId="6" fillId="0" borderId="9" xfId="0" applyFont="1" applyBorder="1" applyAlignment="1">
      <alignment horizontal="center" vertical="center"/>
    </xf>
    <xf numFmtId="0" fontId="13" fillId="0" borderId="0" xfId="0" applyFont="1" applyAlignment="1">
      <alignment horizontal="left" vertical="center"/>
    </xf>
    <xf numFmtId="0" fontId="40" fillId="0" borderId="30" xfId="0" applyFont="1" applyBorder="1" applyAlignment="1">
      <alignment horizontal="center" vertical="center"/>
    </xf>
    <xf numFmtId="0" fontId="15" fillId="10" borderId="28" xfId="1" applyNumberFormat="1" applyFont="1" applyFill="1" applyBorder="1" applyAlignment="1">
      <alignment horizontal="justify" vertical="top" wrapText="1"/>
    </xf>
    <xf numFmtId="0" fontId="15" fillId="10" borderId="19" xfId="1" applyNumberFormat="1" applyFont="1" applyFill="1" applyBorder="1" applyAlignment="1">
      <alignment horizontal="justify" vertical="top" wrapText="1"/>
    </xf>
    <xf numFmtId="2" fontId="6" fillId="0" borderId="28" xfId="1" applyNumberFormat="1" applyFont="1" applyBorder="1" applyAlignment="1">
      <alignment horizontal="left" vertical="top" wrapText="1"/>
    </xf>
    <xf numFmtId="2" fontId="6" fillId="0" borderId="19" xfId="1" applyNumberFormat="1" applyFont="1" applyBorder="1" applyAlignment="1">
      <alignment horizontal="left" vertical="top"/>
    </xf>
    <xf numFmtId="0" fontId="5" fillId="0" borderId="0" xfId="0" applyFont="1" applyAlignment="1">
      <alignment horizontal="left" vertical="center"/>
    </xf>
    <xf numFmtId="0" fontId="23" fillId="10" borderId="18" xfId="0" applyFont="1" applyFill="1" applyBorder="1" applyAlignment="1">
      <alignment horizontal="justify" vertical="top" wrapText="1"/>
    </xf>
    <xf numFmtId="0" fontId="23" fillId="10" borderId="20" xfId="0" applyFont="1" applyFill="1" applyBorder="1" applyAlignment="1">
      <alignment horizontal="center" vertical="top" wrapText="1"/>
    </xf>
    <xf numFmtId="0" fontId="23" fillId="10" borderId="21" xfId="0" applyFont="1" applyFill="1" applyBorder="1" applyAlignment="1">
      <alignment horizontal="center" vertical="top" wrapText="1"/>
    </xf>
    <xf numFmtId="0" fontId="23" fillId="10" borderId="22" xfId="0" applyFont="1" applyFill="1" applyBorder="1" applyAlignment="1">
      <alignment horizontal="center" vertical="top" wrapText="1"/>
    </xf>
    <xf numFmtId="0" fontId="23" fillId="10" borderId="28" xfId="0" applyFont="1" applyFill="1" applyBorder="1" applyAlignment="1">
      <alignment horizontal="justify" vertical="top" wrapText="1"/>
    </xf>
    <xf numFmtId="0" fontId="23" fillId="10" borderId="29" xfId="0" applyFont="1" applyFill="1" applyBorder="1" applyAlignment="1">
      <alignment horizontal="center" vertical="top" wrapText="1"/>
    </xf>
    <xf numFmtId="0" fontId="6" fillId="0" borderId="25" xfId="0" applyFont="1" applyBorder="1" applyAlignment="1">
      <alignment horizontal="left" vertical="center"/>
    </xf>
    <xf numFmtId="9" fontId="23" fillId="10" borderId="20" xfId="2" applyFont="1" applyFill="1" applyBorder="1" applyAlignment="1">
      <alignment horizontal="center" vertical="top" wrapText="1"/>
    </xf>
    <xf numFmtId="9" fontId="23" fillId="10" borderId="21" xfId="2" applyFont="1" applyFill="1" applyBorder="1" applyAlignment="1">
      <alignment horizontal="center" vertical="top" wrapText="1"/>
    </xf>
    <xf numFmtId="9" fontId="23" fillId="10" borderId="22" xfId="2" applyFont="1" applyFill="1" applyBorder="1" applyAlignment="1">
      <alignment horizontal="center" vertical="top" wrapText="1"/>
    </xf>
    <xf numFmtId="0" fontId="6" fillId="0" borderId="0" xfId="0" applyFont="1" applyBorder="1" applyAlignment="1">
      <alignment horizontal="center" vertical="center"/>
    </xf>
    <xf numFmtId="0" fontId="7" fillId="0" borderId="18" xfId="0" applyFont="1" applyBorder="1" applyAlignment="1">
      <alignment horizontal="justify" vertical="top" wrapText="1"/>
    </xf>
    <xf numFmtId="0" fontId="23" fillId="0" borderId="21" xfId="0" applyFont="1" applyBorder="1" applyAlignment="1">
      <alignment horizontal="center" vertical="top" wrapText="1"/>
    </xf>
    <xf numFmtId="0" fontId="6" fillId="0" borderId="0" xfId="0" applyFont="1" applyAlignment="1">
      <alignment vertical="top" wrapText="1"/>
    </xf>
    <xf numFmtId="0" fontId="6" fillId="0" borderId="0" xfId="0" applyFont="1" applyAlignment="1">
      <alignment vertical="top"/>
    </xf>
    <xf numFmtId="0" fontId="5" fillId="0" borderId="25" xfId="0" applyFont="1" applyBorder="1" applyAlignment="1">
      <alignment horizontal="left" vertical="center"/>
    </xf>
    <xf numFmtId="0" fontId="23" fillId="0" borderId="18" xfId="0" applyFont="1" applyBorder="1" applyAlignment="1">
      <alignment horizontal="justify" vertical="top" wrapText="1"/>
    </xf>
    <xf numFmtId="2" fontId="6" fillId="0" borderId="28" xfId="1" applyNumberFormat="1" applyFont="1" applyBorder="1" applyAlignment="1">
      <alignment horizontal="justify" vertical="top" wrapText="1"/>
    </xf>
    <xf numFmtId="2" fontId="6" fillId="0" borderId="19" xfId="1" applyNumberFormat="1" applyFont="1" applyBorder="1" applyAlignment="1">
      <alignment horizontal="justify" vertical="top" wrapText="1"/>
    </xf>
    <xf numFmtId="0" fontId="23" fillId="0" borderId="0" xfId="0" applyFont="1" applyAlignment="1">
      <alignment horizontal="left" vertical="center" wrapText="1"/>
    </xf>
    <xf numFmtId="0" fontId="23" fillId="0" borderId="0" xfId="0" applyFont="1" applyAlignment="1">
      <alignment horizontal="left" vertical="center"/>
    </xf>
    <xf numFmtId="0" fontId="23" fillId="10" borderId="20" xfId="0" applyFont="1" applyFill="1" applyBorder="1" applyAlignment="1">
      <alignment horizontal="left" vertical="top" wrapText="1"/>
    </xf>
    <xf numFmtId="0" fontId="23" fillId="10" borderId="22" xfId="0" applyFont="1" applyFill="1" applyBorder="1" applyAlignment="1">
      <alignment horizontal="left" vertical="top" wrapText="1"/>
    </xf>
    <xf numFmtId="0" fontId="23" fillId="10" borderId="28" xfId="0" applyFont="1" applyFill="1" applyBorder="1" applyAlignment="1">
      <alignment horizontal="center" vertical="top" wrapText="1"/>
    </xf>
    <xf numFmtId="0" fontId="23" fillId="10" borderId="18" xfId="0" applyFont="1" applyFill="1" applyBorder="1" applyAlignment="1">
      <alignment horizontal="center" vertical="top" wrapText="1"/>
    </xf>
    <xf numFmtId="0" fontId="6" fillId="0" borderId="0" xfId="0" applyFont="1" applyAlignment="1">
      <alignment horizontal="left" vertical="top" wrapText="1"/>
    </xf>
    <xf numFmtId="0" fontId="30" fillId="0" borderId="25" xfId="0" applyFont="1" applyBorder="1" applyAlignment="1">
      <alignment horizontal="left" vertical="top" wrapText="1"/>
    </xf>
    <xf numFmtId="0" fontId="9" fillId="0" borderId="9" xfId="0" applyFont="1" applyBorder="1" applyAlignment="1">
      <alignment horizontal="center" vertical="center"/>
    </xf>
    <xf numFmtId="0" fontId="15" fillId="0" borderId="25" xfId="0" applyFont="1" applyBorder="1" applyAlignment="1">
      <alignment horizontal="left" vertical="top" wrapText="1"/>
    </xf>
    <xf numFmtId="0" fontId="17" fillId="10" borderId="0" xfId="0" applyFont="1" applyFill="1" applyAlignment="1">
      <alignment horizontal="center" vertical="center"/>
    </xf>
    <xf numFmtId="0" fontId="15" fillId="0" borderId="25" xfId="0" applyFont="1" applyBorder="1" applyAlignment="1">
      <alignment horizontal="justify" vertical="top" wrapText="1"/>
    </xf>
    <xf numFmtId="0" fontId="15" fillId="0" borderId="0" xfId="0" applyFont="1" applyBorder="1" applyAlignment="1">
      <alignment horizontal="left" vertical="top"/>
    </xf>
    <xf numFmtId="0" fontId="6" fillId="0" borderId="9" xfId="0" applyFont="1" applyBorder="1" applyAlignment="1">
      <alignment horizontal="center"/>
    </xf>
    <xf numFmtId="0" fontId="6" fillId="0" borderId="0" xfId="0" applyFont="1" applyBorder="1" applyAlignment="1">
      <alignment horizontal="center"/>
    </xf>
    <xf numFmtId="0" fontId="15" fillId="10" borderId="25" xfId="0" applyFont="1" applyFill="1" applyBorder="1" applyAlignment="1">
      <alignment horizontal="left" vertical="top" wrapText="1"/>
    </xf>
    <xf numFmtId="0" fontId="6" fillId="10" borderId="9" xfId="0" applyFont="1" applyFill="1" applyBorder="1" applyAlignment="1">
      <alignment horizontal="center"/>
    </xf>
    <xf numFmtId="0" fontId="28" fillId="0" borderId="0" xfId="0" applyFont="1" applyAlignment="1">
      <alignment horizontal="center" vertical="center"/>
    </xf>
    <xf numFmtId="0" fontId="41" fillId="10" borderId="20" xfId="0" applyFont="1" applyFill="1" applyBorder="1" applyAlignment="1">
      <alignment horizontal="justify" vertical="top" wrapText="1"/>
    </xf>
    <xf numFmtId="0" fontId="41" fillId="10" borderId="21" xfId="0" applyFont="1" applyFill="1" applyBorder="1" applyAlignment="1">
      <alignment horizontal="justify" vertical="top" wrapText="1"/>
    </xf>
    <xf numFmtId="0" fontId="41" fillId="10" borderId="22" xfId="0" applyFont="1" applyFill="1" applyBorder="1" applyAlignment="1">
      <alignment horizontal="justify" vertical="top" wrapText="1"/>
    </xf>
  </cellXfs>
  <cellStyles count="3">
    <cellStyle name="Millares" xfId="1" builtinId="3"/>
    <cellStyle name="Normal" xfId="0" builtinId="0"/>
    <cellStyle name="Porcentaje" xfId="2" builtinId="5"/>
  </cellStyles>
  <dxfs count="0"/>
  <tableStyles count="0" defaultTableStyle="TableStyleMedium2" defaultPivotStyle="PivotStyleLight16"/>
  <colors>
    <mruColors>
      <color rgb="FFFF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FE5F60-FE75-4512-BED6-5559ED14A132}">
  <sheetPr>
    <tabColor rgb="FF7030A0"/>
  </sheetPr>
  <dimension ref="A1:BS866"/>
  <sheetViews>
    <sheetView showGridLines="0" workbookViewId="0">
      <selection activeCell="C1" sqref="C1:BS1048576"/>
    </sheetView>
  </sheetViews>
  <sheetFormatPr baseColWidth="10" defaultColWidth="11.42578125" defaultRowHeight="15"/>
  <cols>
    <col min="3" max="3" width="11.42578125" style="13"/>
    <col min="4" max="4" width="15.28515625" style="13" customWidth="1"/>
    <col min="5" max="5" width="11.42578125" style="167"/>
    <col min="6" max="9" width="11.42578125" style="13"/>
    <col min="10" max="10" width="14.85546875" style="13" customWidth="1"/>
    <col min="11" max="11" width="16.7109375" style="13" customWidth="1"/>
    <col min="12" max="12" width="16" style="13" customWidth="1"/>
    <col min="13" max="13" width="11.5703125" style="13" bestFit="1" customWidth="1"/>
    <col min="14" max="14" width="17.140625" style="13" bestFit="1" customWidth="1"/>
    <col min="15" max="15" width="11.5703125" style="13" bestFit="1" customWidth="1"/>
    <col min="16" max="16" width="14.140625" style="13" customWidth="1"/>
    <col min="17" max="17" width="17.7109375" style="13" customWidth="1"/>
    <col min="18" max="18" width="11.5703125" style="13" bestFit="1" customWidth="1"/>
    <col min="19" max="19" width="15" style="13" customWidth="1"/>
    <col min="20" max="20" width="14.28515625" style="13" customWidth="1"/>
    <col min="21" max="21" width="13.140625" style="13" customWidth="1"/>
    <col min="22" max="22" width="13.85546875" style="13" customWidth="1"/>
    <col min="23" max="23" width="13.28515625" style="13" customWidth="1"/>
    <col min="24" max="24" width="16.5703125" style="13" customWidth="1"/>
    <col min="25" max="27" width="11.5703125" style="13" bestFit="1" customWidth="1"/>
    <col min="28" max="28" width="16.140625" style="13" bestFit="1" customWidth="1"/>
    <col min="29" max="29" width="15.28515625" style="13" customWidth="1"/>
    <col min="30" max="30" width="11.42578125" style="13"/>
    <col min="31" max="31" width="11.42578125" style="167"/>
    <col min="32" max="39" width="11.42578125" style="13"/>
    <col min="40" max="40" width="13.7109375" style="13" customWidth="1"/>
    <col min="41" max="41" width="16.5703125" style="13" customWidth="1"/>
    <col min="42" max="42" width="11.42578125" style="13"/>
    <col min="43" max="43" width="12.7109375" style="13" customWidth="1"/>
    <col min="44" max="44" width="26.28515625" style="13" customWidth="1"/>
    <col min="45" max="71" width="11.42578125" style="13"/>
  </cols>
  <sheetData>
    <row r="1" spans="1:71" s="11" customFormat="1" ht="42.75">
      <c r="A1" s="10" t="s">
        <v>0</v>
      </c>
      <c r="B1" s="10" t="s">
        <v>1</v>
      </c>
      <c r="C1" s="156" t="s">
        <v>2</v>
      </c>
      <c r="D1" s="157" t="s">
        <v>3</v>
      </c>
      <c r="E1" s="158" t="s">
        <v>4</v>
      </c>
      <c r="F1" s="157" t="s">
        <v>5</v>
      </c>
      <c r="G1" s="157" t="s">
        <v>6</v>
      </c>
      <c r="H1" s="157" t="s">
        <v>7</v>
      </c>
      <c r="I1" s="157" t="s">
        <v>8</v>
      </c>
      <c r="J1" s="157" t="s">
        <v>9</v>
      </c>
      <c r="K1" s="156" t="s">
        <v>10</v>
      </c>
      <c r="L1" s="157" t="s">
        <v>11</v>
      </c>
      <c r="M1" s="157" t="s">
        <v>12</v>
      </c>
      <c r="N1" s="157" t="s">
        <v>13</v>
      </c>
      <c r="O1" s="157" t="s">
        <v>14</v>
      </c>
      <c r="P1" s="156" t="s">
        <v>15</v>
      </c>
      <c r="Q1" s="157" t="s">
        <v>16</v>
      </c>
      <c r="R1" s="157" t="s">
        <v>17</v>
      </c>
      <c r="S1" s="157" t="s">
        <v>18</v>
      </c>
      <c r="T1" s="157" t="s">
        <v>19</v>
      </c>
      <c r="U1" s="157" t="s">
        <v>20</v>
      </c>
      <c r="V1" s="157" t="s">
        <v>21</v>
      </c>
      <c r="W1" s="157" t="s">
        <v>22</v>
      </c>
      <c r="X1" s="157" t="s">
        <v>23</v>
      </c>
      <c r="Y1" s="157" t="s">
        <v>24</v>
      </c>
      <c r="Z1" s="157" t="s">
        <v>25</v>
      </c>
      <c r="AA1" s="157" t="s">
        <v>26</v>
      </c>
      <c r="AB1" s="157" t="s">
        <v>27</v>
      </c>
      <c r="AC1" s="157" t="s">
        <v>28</v>
      </c>
      <c r="AD1" s="157" t="s">
        <v>29</v>
      </c>
      <c r="AE1" s="156" t="s">
        <v>30</v>
      </c>
      <c r="AF1" s="157" t="s">
        <v>31</v>
      </c>
      <c r="AG1" s="157" t="s">
        <v>32</v>
      </c>
      <c r="AH1" s="157" t="s">
        <v>33</v>
      </c>
      <c r="AI1" s="157" t="s">
        <v>34</v>
      </c>
      <c r="AJ1" s="157" t="s">
        <v>35</v>
      </c>
      <c r="AK1" s="157" t="s">
        <v>36</v>
      </c>
      <c r="AL1" s="157" t="s">
        <v>37</v>
      </c>
      <c r="AM1" s="157" t="s">
        <v>38</v>
      </c>
      <c r="AN1" s="157" t="s">
        <v>39</v>
      </c>
      <c r="AO1" s="157" t="s">
        <v>40</v>
      </c>
      <c r="AP1" s="157" t="s">
        <v>41</v>
      </c>
      <c r="AQ1" s="156" t="s">
        <v>42</v>
      </c>
      <c r="AR1" s="157" t="s">
        <v>43</v>
      </c>
      <c r="AS1" s="159"/>
      <c r="AT1" s="159"/>
      <c r="AU1" s="159"/>
      <c r="AV1" s="159"/>
      <c r="AW1" s="159"/>
      <c r="AX1" s="159"/>
      <c r="AY1" s="159"/>
      <c r="AZ1" s="159"/>
      <c r="BA1" s="159"/>
      <c r="BB1" s="159"/>
      <c r="BC1" s="159"/>
      <c r="BD1" s="159"/>
      <c r="BE1" s="159"/>
      <c r="BF1" s="159"/>
      <c r="BG1" s="159"/>
      <c r="BH1" s="159"/>
      <c r="BI1" s="159"/>
      <c r="BJ1" s="159"/>
      <c r="BK1" s="159"/>
      <c r="BL1" s="159"/>
      <c r="BM1" s="159"/>
      <c r="BN1" s="159"/>
      <c r="BO1" s="159"/>
      <c r="BP1" s="159"/>
      <c r="BQ1" s="159"/>
      <c r="BR1" s="159"/>
      <c r="BS1" s="159"/>
    </row>
    <row r="2" spans="1:71">
      <c r="C2" s="160" t="s">
        <v>396</v>
      </c>
      <c r="D2" s="144" t="s">
        <v>397</v>
      </c>
      <c r="E2" s="161" t="s">
        <v>398</v>
      </c>
      <c r="F2" s="144" t="s">
        <v>399</v>
      </c>
      <c r="G2" s="144" t="s">
        <v>400</v>
      </c>
      <c r="H2" s="144" t="s">
        <v>401</v>
      </c>
      <c r="I2" s="144" t="s">
        <v>402</v>
      </c>
      <c r="J2" s="162">
        <v>736390600</v>
      </c>
      <c r="K2" s="163">
        <v>714145520</v>
      </c>
      <c r="L2" s="162">
        <v>714145520</v>
      </c>
      <c r="M2" s="162">
        <v>0</v>
      </c>
      <c r="N2" s="162">
        <v>0</v>
      </c>
      <c r="O2" s="162">
        <v>0</v>
      </c>
      <c r="P2" s="163">
        <v>655291210.30999994</v>
      </c>
      <c r="Q2" s="162">
        <v>655291210.30999994</v>
      </c>
      <c r="R2" s="162">
        <v>0</v>
      </c>
      <c r="S2" s="162">
        <v>655291210.30999994</v>
      </c>
      <c r="T2" s="162">
        <v>655291210.30999994</v>
      </c>
      <c r="U2" s="162">
        <v>58854309.689999998</v>
      </c>
      <c r="V2" s="162">
        <v>58854309.689999998</v>
      </c>
      <c r="W2" s="162">
        <v>58854309.689999998</v>
      </c>
      <c r="X2" s="162">
        <v>58854309.689999998</v>
      </c>
      <c r="Y2" s="162">
        <v>0</v>
      </c>
      <c r="Z2" s="162">
        <v>0</v>
      </c>
      <c r="AA2" s="162">
        <v>0</v>
      </c>
      <c r="AB2" s="164">
        <v>-22245080</v>
      </c>
      <c r="AC2" s="162">
        <v>0</v>
      </c>
      <c r="AD2" s="144" t="s">
        <v>911</v>
      </c>
      <c r="AE2" s="165" t="s">
        <v>912</v>
      </c>
      <c r="AF2" s="144" t="s">
        <v>398</v>
      </c>
      <c r="AG2" s="144" t="s">
        <v>918</v>
      </c>
      <c r="AH2" s="144" t="s">
        <v>919</v>
      </c>
      <c r="AI2" s="144" t="s">
        <v>919</v>
      </c>
      <c r="AJ2" s="144" t="s">
        <v>919</v>
      </c>
      <c r="AK2" s="144" t="s">
        <v>912</v>
      </c>
      <c r="AL2" s="144" t="s">
        <v>919</v>
      </c>
      <c r="AM2" s="144" t="s">
        <v>919</v>
      </c>
      <c r="AN2" s="144" t="s">
        <v>920</v>
      </c>
      <c r="AO2" s="144" t="s">
        <v>921</v>
      </c>
      <c r="AP2" s="144" t="s">
        <v>402</v>
      </c>
      <c r="AQ2" s="160" t="s">
        <v>922</v>
      </c>
      <c r="AR2" s="144" t="s">
        <v>923</v>
      </c>
    </row>
    <row r="3" spans="1:71">
      <c r="C3" s="160" t="s">
        <v>396</v>
      </c>
      <c r="D3" s="144" t="s">
        <v>403</v>
      </c>
      <c r="E3" s="161" t="s">
        <v>398</v>
      </c>
      <c r="F3" s="144" t="s">
        <v>399</v>
      </c>
      <c r="G3" s="144" t="s">
        <v>400</v>
      </c>
      <c r="H3" s="144" t="s">
        <v>404</v>
      </c>
      <c r="I3" s="144" t="s">
        <v>405</v>
      </c>
      <c r="J3" s="162">
        <v>163502152</v>
      </c>
      <c r="K3" s="163">
        <v>163502152</v>
      </c>
      <c r="L3" s="162">
        <v>163502152</v>
      </c>
      <c r="M3" s="162">
        <v>0</v>
      </c>
      <c r="N3" s="162">
        <v>0</v>
      </c>
      <c r="O3" s="162">
        <v>0</v>
      </c>
      <c r="P3" s="163">
        <v>155326805.87</v>
      </c>
      <c r="Q3" s="162">
        <v>155326805.87</v>
      </c>
      <c r="R3" s="162">
        <v>0</v>
      </c>
      <c r="S3" s="162">
        <v>155326805.87</v>
      </c>
      <c r="T3" s="162">
        <v>155326805.87</v>
      </c>
      <c r="U3" s="162">
        <v>8175346.1299999999</v>
      </c>
      <c r="V3" s="162">
        <v>8175346.1299999999</v>
      </c>
      <c r="W3" s="162">
        <v>8175346.1299999999</v>
      </c>
      <c r="X3" s="162">
        <v>8175346.1299999999</v>
      </c>
      <c r="Y3" s="162">
        <v>0</v>
      </c>
      <c r="Z3" s="162">
        <v>0</v>
      </c>
      <c r="AA3" s="162">
        <v>0</v>
      </c>
      <c r="AB3" s="162">
        <v>0</v>
      </c>
      <c r="AC3" s="162">
        <v>0</v>
      </c>
      <c r="AD3" s="144" t="s">
        <v>911</v>
      </c>
      <c r="AE3" s="165" t="s">
        <v>912</v>
      </c>
      <c r="AF3" s="144" t="s">
        <v>924</v>
      </c>
      <c r="AG3" s="144" t="s">
        <v>925</v>
      </c>
      <c r="AH3" s="144" t="s">
        <v>919</v>
      </c>
      <c r="AI3" s="144" t="s">
        <v>919</v>
      </c>
      <c r="AJ3" s="144" t="s">
        <v>919</v>
      </c>
      <c r="AK3" s="144" t="s">
        <v>912</v>
      </c>
      <c r="AL3" s="144" t="s">
        <v>919</v>
      </c>
      <c r="AM3" s="144" t="s">
        <v>919</v>
      </c>
      <c r="AN3" s="144" t="s">
        <v>920</v>
      </c>
      <c r="AO3" s="144" t="s">
        <v>926</v>
      </c>
      <c r="AP3" s="144" t="s">
        <v>405</v>
      </c>
      <c r="AQ3" s="160" t="s">
        <v>922</v>
      </c>
      <c r="AR3" s="144" t="s">
        <v>923</v>
      </c>
    </row>
    <row r="4" spans="1:71">
      <c r="C4" s="160" t="s">
        <v>396</v>
      </c>
      <c r="D4" s="144" t="s">
        <v>406</v>
      </c>
      <c r="E4" s="161" t="s">
        <v>398</v>
      </c>
      <c r="F4" s="144" t="s">
        <v>399</v>
      </c>
      <c r="G4" s="144" t="s">
        <v>400</v>
      </c>
      <c r="H4" s="144" t="s">
        <v>407</v>
      </c>
      <c r="I4" s="144" t="s">
        <v>408</v>
      </c>
      <c r="J4" s="162">
        <v>364261020</v>
      </c>
      <c r="K4" s="163">
        <v>350233439</v>
      </c>
      <c r="L4" s="162">
        <v>350233439</v>
      </c>
      <c r="M4" s="162">
        <v>0</v>
      </c>
      <c r="N4" s="162">
        <v>0</v>
      </c>
      <c r="O4" s="162">
        <v>0</v>
      </c>
      <c r="P4" s="163">
        <v>304177667.04000002</v>
      </c>
      <c r="Q4" s="162">
        <v>304177667.04000002</v>
      </c>
      <c r="R4" s="162">
        <v>0</v>
      </c>
      <c r="S4" s="162">
        <v>304177667.04000002</v>
      </c>
      <c r="T4" s="162">
        <v>304177667.04000002</v>
      </c>
      <c r="U4" s="162">
        <v>46055771.960000001</v>
      </c>
      <c r="V4" s="162">
        <v>46055771.960000001</v>
      </c>
      <c r="W4" s="162">
        <v>46055771.960000001</v>
      </c>
      <c r="X4" s="162">
        <v>46055771.960000001</v>
      </c>
      <c r="Y4" s="162">
        <v>0</v>
      </c>
      <c r="Z4" s="162">
        <v>0</v>
      </c>
      <c r="AA4" s="162">
        <v>0</v>
      </c>
      <c r="AB4" s="164">
        <v>-14027581</v>
      </c>
      <c r="AC4" s="162">
        <v>0</v>
      </c>
      <c r="AD4" s="144" t="s">
        <v>911</v>
      </c>
      <c r="AE4" s="165" t="s">
        <v>912</v>
      </c>
      <c r="AF4" s="144" t="s">
        <v>924</v>
      </c>
      <c r="AG4" s="144" t="s">
        <v>927</v>
      </c>
      <c r="AH4" s="144" t="s">
        <v>919</v>
      </c>
      <c r="AI4" s="144" t="s">
        <v>919</v>
      </c>
      <c r="AJ4" s="144" t="s">
        <v>919</v>
      </c>
      <c r="AK4" s="144" t="s">
        <v>912</v>
      </c>
      <c r="AL4" s="144" t="s">
        <v>919</v>
      </c>
      <c r="AM4" s="144" t="s">
        <v>919</v>
      </c>
      <c r="AN4" s="144" t="s">
        <v>920</v>
      </c>
      <c r="AO4" s="144" t="s">
        <v>926</v>
      </c>
      <c r="AP4" s="144" t="s">
        <v>408</v>
      </c>
      <c r="AQ4" s="160" t="s">
        <v>922</v>
      </c>
      <c r="AR4" s="144" t="s">
        <v>923</v>
      </c>
    </row>
    <row r="5" spans="1:71">
      <c r="C5" s="160" t="s">
        <v>396</v>
      </c>
      <c r="D5" s="144" t="s">
        <v>409</v>
      </c>
      <c r="E5" s="161" t="s">
        <v>410</v>
      </c>
      <c r="F5" s="144" t="s">
        <v>399</v>
      </c>
      <c r="G5" s="144" t="s">
        <v>400</v>
      </c>
      <c r="H5" s="144" t="s">
        <v>411</v>
      </c>
      <c r="I5" s="144" t="s">
        <v>411</v>
      </c>
      <c r="J5" s="162">
        <v>122476629</v>
      </c>
      <c r="K5" s="163">
        <v>119358050</v>
      </c>
      <c r="L5" s="162">
        <v>119358050</v>
      </c>
      <c r="M5" s="162">
        <v>0</v>
      </c>
      <c r="N5" s="162">
        <v>0</v>
      </c>
      <c r="O5" s="162">
        <v>0</v>
      </c>
      <c r="P5" s="163">
        <v>104015902.56</v>
      </c>
      <c r="Q5" s="162">
        <v>104015902.56</v>
      </c>
      <c r="R5" s="162">
        <v>0</v>
      </c>
      <c r="S5" s="162">
        <v>104015902.56</v>
      </c>
      <c r="T5" s="162">
        <v>104015902.56</v>
      </c>
      <c r="U5" s="162">
        <v>15342147.439999999</v>
      </c>
      <c r="V5" s="162">
        <v>15342147.439999999</v>
      </c>
      <c r="W5" s="162">
        <v>15342147.439999999</v>
      </c>
      <c r="X5" s="162">
        <v>15342147.439999999</v>
      </c>
      <c r="Y5" s="162">
        <v>0</v>
      </c>
      <c r="Z5" s="162">
        <v>0</v>
      </c>
      <c r="AA5" s="162">
        <v>0</v>
      </c>
      <c r="AB5" s="164">
        <v>-3118579</v>
      </c>
      <c r="AC5" s="162">
        <v>0</v>
      </c>
      <c r="AD5" s="144" t="s">
        <v>911</v>
      </c>
      <c r="AE5" s="165" t="s">
        <v>912</v>
      </c>
      <c r="AF5" s="144" t="s">
        <v>924</v>
      </c>
      <c r="AG5" s="144" t="s">
        <v>928</v>
      </c>
      <c r="AH5" s="144" t="s">
        <v>919</v>
      </c>
      <c r="AI5" s="144" t="s">
        <v>919</v>
      </c>
      <c r="AJ5" s="144" t="s">
        <v>919</v>
      </c>
      <c r="AK5" s="144" t="s">
        <v>912</v>
      </c>
      <c r="AL5" s="144" t="s">
        <v>919</v>
      </c>
      <c r="AM5" s="144" t="s">
        <v>919</v>
      </c>
      <c r="AN5" s="144" t="s">
        <v>920</v>
      </c>
      <c r="AO5" s="144" t="s">
        <v>926</v>
      </c>
      <c r="AP5" s="144" t="s">
        <v>411</v>
      </c>
      <c r="AQ5" s="160" t="s">
        <v>922</v>
      </c>
      <c r="AR5" s="144" t="s">
        <v>929</v>
      </c>
    </row>
    <row r="6" spans="1:71">
      <c r="C6" s="160" t="s">
        <v>396</v>
      </c>
      <c r="D6" s="144" t="s">
        <v>412</v>
      </c>
      <c r="E6" s="161" t="s">
        <v>398</v>
      </c>
      <c r="F6" s="144" t="s">
        <v>399</v>
      </c>
      <c r="G6" s="144" t="s">
        <v>400</v>
      </c>
      <c r="H6" s="144" t="s">
        <v>413</v>
      </c>
      <c r="I6" s="144" t="s">
        <v>413</v>
      </c>
      <c r="J6" s="162">
        <v>115844327</v>
      </c>
      <c r="K6" s="163">
        <v>110844327</v>
      </c>
      <c r="L6" s="162">
        <v>110844327</v>
      </c>
      <c r="M6" s="162">
        <v>0</v>
      </c>
      <c r="N6" s="162">
        <v>0</v>
      </c>
      <c r="O6" s="162">
        <v>0</v>
      </c>
      <c r="P6" s="163">
        <v>92915211.219999999</v>
      </c>
      <c r="Q6" s="162">
        <v>92915211.219999999</v>
      </c>
      <c r="R6" s="162">
        <v>0</v>
      </c>
      <c r="S6" s="162">
        <v>92915211.219999999</v>
      </c>
      <c r="T6" s="162">
        <v>92915211.219999999</v>
      </c>
      <c r="U6" s="162">
        <v>17929115.780000001</v>
      </c>
      <c r="V6" s="162">
        <v>17929115.780000001</v>
      </c>
      <c r="W6" s="162">
        <v>17929115.780000001</v>
      </c>
      <c r="X6" s="162">
        <v>17929115.780000001</v>
      </c>
      <c r="Y6" s="162">
        <v>0</v>
      </c>
      <c r="Z6" s="162">
        <v>0</v>
      </c>
      <c r="AA6" s="162">
        <v>0</v>
      </c>
      <c r="AB6" s="164">
        <v>-5000000</v>
      </c>
      <c r="AC6" s="162">
        <v>0</v>
      </c>
      <c r="AD6" s="144" t="s">
        <v>911</v>
      </c>
      <c r="AE6" s="165" t="s">
        <v>912</v>
      </c>
      <c r="AF6" s="144" t="s">
        <v>924</v>
      </c>
      <c r="AG6" s="144" t="s">
        <v>930</v>
      </c>
      <c r="AH6" s="144" t="s">
        <v>919</v>
      </c>
      <c r="AI6" s="144" t="s">
        <v>919</v>
      </c>
      <c r="AJ6" s="144" t="s">
        <v>919</v>
      </c>
      <c r="AK6" s="144" t="s">
        <v>912</v>
      </c>
      <c r="AL6" s="144" t="s">
        <v>919</v>
      </c>
      <c r="AM6" s="144" t="s">
        <v>919</v>
      </c>
      <c r="AN6" s="144" t="s">
        <v>920</v>
      </c>
      <c r="AO6" s="144" t="s">
        <v>926</v>
      </c>
      <c r="AP6" s="144" t="s">
        <v>413</v>
      </c>
      <c r="AQ6" s="160" t="s">
        <v>922</v>
      </c>
      <c r="AR6" s="144" t="s">
        <v>923</v>
      </c>
    </row>
    <row r="7" spans="1:71">
      <c r="C7" s="160" t="s">
        <v>396</v>
      </c>
      <c r="D7" s="144" t="s">
        <v>414</v>
      </c>
      <c r="E7" s="161" t="s">
        <v>398</v>
      </c>
      <c r="F7" s="144" t="s">
        <v>399</v>
      </c>
      <c r="G7" s="144" t="s">
        <v>400</v>
      </c>
      <c r="H7" s="144" t="s">
        <v>415</v>
      </c>
      <c r="I7" s="144" t="s">
        <v>416</v>
      </c>
      <c r="J7" s="162">
        <v>81667212</v>
      </c>
      <c r="K7" s="163">
        <v>79614055</v>
      </c>
      <c r="L7" s="162">
        <v>79614055</v>
      </c>
      <c r="M7" s="162">
        <v>0</v>
      </c>
      <c r="N7" s="162">
        <v>0</v>
      </c>
      <c r="O7" s="162">
        <v>0</v>
      </c>
      <c r="P7" s="163">
        <v>71152057.5</v>
      </c>
      <c r="Q7" s="162">
        <v>71152057.5</v>
      </c>
      <c r="R7" s="162">
        <v>0</v>
      </c>
      <c r="S7" s="162">
        <v>71152057.5</v>
      </c>
      <c r="T7" s="162">
        <v>71152057.5</v>
      </c>
      <c r="U7" s="162">
        <v>8461997.5</v>
      </c>
      <c r="V7" s="162">
        <v>8461997.5</v>
      </c>
      <c r="W7" s="162">
        <v>8461997.5</v>
      </c>
      <c r="X7" s="162">
        <v>8461997.5</v>
      </c>
      <c r="Y7" s="162">
        <v>0</v>
      </c>
      <c r="Z7" s="162">
        <v>0</v>
      </c>
      <c r="AA7" s="162">
        <v>0</v>
      </c>
      <c r="AB7" s="164">
        <v>-2053157</v>
      </c>
      <c r="AC7" s="162">
        <v>0</v>
      </c>
      <c r="AD7" s="144" t="s">
        <v>911</v>
      </c>
      <c r="AE7" s="165" t="s">
        <v>912</v>
      </c>
      <c r="AF7" s="144" t="s">
        <v>924</v>
      </c>
      <c r="AG7" s="144" t="s">
        <v>931</v>
      </c>
      <c r="AH7" s="144" t="s">
        <v>919</v>
      </c>
      <c r="AI7" s="144" t="s">
        <v>919</v>
      </c>
      <c r="AJ7" s="144" t="s">
        <v>919</v>
      </c>
      <c r="AK7" s="144" t="s">
        <v>912</v>
      </c>
      <c r="AL7" s="144" t="s">
        <v>919</v>
      </c>
      <c r="AM7" s="144" t="s">
        <v>919</v>
      </c>
      <c r="AN7" s="144" t="s">
        <v>920</v>
      </c>
      <c r="AO7" s="144" t="s">
        <v>926</v>
      </c>
      <c r="AP7" s="144" t="s">
        <v>416</v>
      </c>
      <c r="AQ7" s="160" t="s">
        <v>922</v>
      </c>
      <c r="AR7" s="144" t="s">
        <v>923</v>
      </c>
    </row>
    <row r="8" spans="1:71">
      <c r="C8" s="160" t="s">
        <v>396</v>
      </c>
      <c r="D8" s="144" t="s">
        <v>417</v>
      </c>
      <c r="E8" s="161" t="s">
        <v>398</v>
      </c>
      <c r="F8" s="144" t="s">
        <v>418</v>
      </c>
      <c r="G8" s="144" t="s">
        <v>400</v>
      </c>
      <c r="H8" s="144" t="s">
        <v>419</v>
      </c>
      <c r="I8" s="144" t="s">
        <v>420</v>
      </c>
      <c r="J8" s="162">
        <v>136003460</v>
      </c>
      <c r="K8" s="163">
        <v>132540453</v>
      </c>
      <c r="L8" s="162">
        <v>132540453</v>
      </c>
      <c r="M8" s="162">
        <v>0</v>
      </c>
      <c r="N8" s="162">
        <v>0</v>
      </c>
      <c r="O8" s="162">
        <v>0</v>
      </c>
      <c r="P8" s="163">
        <v>116561656</v>
      </c>
      <c r="Q8" s="162">
        <v>116561656</v>
      </c>
      <c r="R8" s="162">
        <v>0</v>
      </c>
      <c r="S8" s="162">
        <v>116561656</v>
      </c>
      <c r="T8" s="162">
        <v>116561656</v>
      </c>
      <c r="U8" s="162">
        <v>15978797</v>
      </c>
      <c r="V8" s="162">
        <v>15978797</v>
      </c>
      <c r="W8" s="162">
        <v>15978797</v>
      </c>
      <c r="X8" s="162">
        <v>15978797</v>
      </c>
      <c r="Y8" s="162">
        <v>0</v>
      </c>
      <c r="Z8" s="162">
        <v>0</v>
      </c>
      <c r="AA8" s="162">
        <v>0</v>
      </c>
      <c r="AB8" s="164">
        <v>-3463007</v>
      </c>
      <c r="AC8" s="162">
        <v>0</v>
      </c>
      <c r="AD8" s="144" t="s">
        <v>911</v>
      </c>
      <c r="AE8" s="165" t="s">
        <v>912</v>
      </c>
      <c r="AF8" s="144" t="s">
        <v>932</v>
      </c>
      <c r="AG8" s="144" t="s">
        <v>933</v>
      </c>
      <c r="AH8" s="144" t="s">
        <v>934</v>
      </c>
      <c r="AI8" s="144" t="s">
        <v>919</v>
      </c>
      <c r="AJ8" s="144" t="s">
        <v>919</v>
      </c>
      <c r="AK8" s="144" t="s">
        <v>912</v>
      </c>
      <c r="AL8" s="144" t="s">
        <v>919</v>
      </c>
      <c r="AM8" s="144" t="s">
        <v>919</v>
      </c>
      <c r="AN8" s="144" t="s">
        <v>920</v>
      </c>
      <c r="AO8" s="144" t="s">
        <v>935</v>
      </c>
      <c r="AP8" s="144" t="s">
        <v>936</v>
      </c>
      <c r="AQ8" s="160" t="s">
        <v>922</v>
      </c>
      <c r="AR8" s="144" t="s">
        <v>923</v>
      </c>
    </row>
    <row r="9" spans="1:71">
      <c r="C9" s="160" t="s">
        <v>396</v>
      </c>
      <c r="D9" s="144" t="s">
        <v>421</v>
      </c>
      <c r="E9" s="161" t="s">
        <v>398</v>
      </c>
      <c r="F9" s="144" t="s">
        <v>418</v>
      </c>
      <c r="G9" s="144" t="s">
        <v>400</v>
      </c>
      <c r="H9" s="144" t="s">
        <v>422</v>
      </c>
      <c r="I9" s="144" t="s">
        <v>423</v>
      </c>
      <c r="J9" s="162">
        <v>7351539</v>
      </c>
      <c r="K9" s="163">
        <v>7164349</v>
      </c>
      <c r="L9" s="162">
        <v>7164349</v>
      </c>
      <c r="M9" s="162">
        <v>0</v>
      </c>
      <c r="N9" s="162">
        <v>0</v>
      </c>
      <c r="O9" s="162">
        <v>0</v>
      </c>
      <c r="P9" s="163">
        <v>6296113</v>
      </c>
      <c r="Q9" s="162">
        <v>6296113</v>
      </c>
      <c r="R9" s="162">
        <v>0</v>
      </c>
      <c r="S9" s="162">
        <v>6296113</v>
      </c>
      <c r="T9" s="162">
        <v>6296113</v>
      </c>
      <c r="U9" s="162">
        <v>868236</v>
      </c>
      <c r="V9" s="162">
        <v>868236</v>
      </c>
      <c r="W9" s="162">
        <v>868236</v>
      </c>
      <c r="X9" s="162">
        <v>868236</v>
      </c>
      <c r="Y9" s="162">
        <v>0</v>
      </c>
      <c r="Z9" s="162">
        <v>0</v>
      </c>
      <c r="AA9" s="162">
        <v>0</v>
      </c>
      <c r="AB9" s="164">
        <v>-187190</v>
      </c>
      <c r="AC9" s="162">
        <v>0</v>
      </c>
      <c r="AD9" s="144" t="s">
        <v>911</v>
      </c>
      <c r="AE9" s="165" t="s">
        <v>912</v>
      </c>
      <c r="AF9" s="144" t="s">
        <v>932</v>
      </c>
      <c r="AG9" s="144" t="s">
        <v>937</v>
      </c>
      <c r="AH9" s="144" t="s">
        <v>934</v>
      </c>
      <c r="AI9" s="144" t="s">
        <v>919</v>
      </c>
      <c r="AJ9" s="144" t="s">
        <v>919</v>
      </c>
      <c r="AK9" s="144" t="s">
        <v>912</v>
      </c>
      <c r="AL9" s="144" t="s">
        <v>919</v>
      </c>
      <c r="AM9" s="144" t="s">
        <v>919</v>
      </c>
      <c r="AN9" s="144" t="s">
        <v>920</v>
      </c>
      <c r="AO9" s="144" t="s">
        <v>935</v>
      </c>
      <c r="AP9" s="144" t="s">
        <v>938</v>
      </c>
      <c r="AQ9" s="160" t="s">
        <v>922</v>
      </c>
      <c r="AR9" s="144" t="s">
        <v>923</v>
      </c>
    </row>
    <row r="10" spans="1:71">
      <c r="C10" s="160" t="s">
        <v>396</v>
      </c>
      <c r="D10" s="144" t="s">
        <v>424</v>
      </c>
      <c r="E10" s="161" t="s">
        <v>398</v>
      </c>
      <c r="F10" s="144" t="s">
        <v>418</v>
      </c>
      <c r="G10" s="144" t="s">
        <v>400</v>
      </c>
      <c r="H10" s="144" t="s">
        <v>425</v>
      </c>
      <c r="I10" s="144" t="s">
        <v>426</v>
      </c>
      <c r="J10" s="162">
        <v>77191153</v>
      </c>
      <c r="K10" s="163">
        <v>75225662</v>
      </c>
      <c r="L10" s="162">
        <v>75225662</v>
      </c>
      <c r="M10" s="162">
        <v>0</v>
      </c>
      <c r="N10" s="162">
        <v>0</v>
      </c>
      <c r="O10" s="162">
        <v>0</v>
      </c>
      <c r="P10" s="163">
        <v>66129982</v>
      </c>
      <c r="Q10" s="162">
        <v>66129982</v>
      </c>
      <c r="R10" s="162">
        <v>0</v>
      </c>
      <c r="S10" s="162">
        <v>66129982</v>
      </c>
      <c r="T10" s="162">
        <v>66129982</v>
      </c>
      <c r="U10" s="162">
        <v>9095680</v>
      </c>
      <c r="V10" s="162">
        <v>9095680</v>
      </c>
      <c r="W10" s="162">
        <v>9095680</v>
      </c>
      <c r="X10" s="162">
        <v>9095680</v>
      </c>
      <c r="Y10" s="162">
        <v>0</v>
      </c>
      <c r="Z10" s="162">
        <v>0</v>
      </c>
      <c r="AA10" s="162">
        <v>0</v>
      </c>
      <c r="AB10" s="164">
        <v>-1965491</v>
      </c>
      <c r="AC10" s="162">
        <v>0</v>
      </c>
      <c r="AD10" s="144" t="s">
        <v>911</v>
      </c>
      <c r="AE10" s="165" t="s">
        <v>912</v>
      </c>
      <c r="AF10" s="144" t="s">
        <v>939</v>
      </c>
      <c r="AG10" s="144" t="s">
        <v>940</v>
      </c>
      <c r="AH10" s="144" t="s">
        <v>934</v>
      </c>
      <c r="AI10" s="144" t="s">
        <v>919</v>
      </c>
      <c r="AJ10" s="144" t="s">
        <v>919</v>
      </c>
      <c r="AK10" s="144" t="s">
        <v>912</v>
      </c>
      <c r="AL10" s="144" t="s">
        <v>919</v>
      </c>
      <c r="AM10" s="144" t="s">
        <v>919</v>
      </c>
      <c r="AN10" s="144" t="s">
        <v>920</v>
      </c>
      <c r="AO10" s="144" t="s">
        <v>941</v>
      </c>
      <c r="AP10" s="144" t="s">
        <v>942</v>
      </c>
      <c r="AQ10" s="160" t="s">
        <v>922</v>
      </c>
      <c r="AR10" s="144" t="s">
        <v>923</v>
      </c>
    </row>
    <row r="11" spans="1:71">
      <c r="C11" s="160" t="s">
        <v>396</v>
      </c>
      <c r="D11" s="144" t="s">
        <v>427</v>
      </c>
      <c r="E11" s="161" t="s">
        <v>398</v>
      </c>
      <c r="F11" s="144" t="s">
        <v>418</v>
      </c>
      <c r="G11" s="144" t="s">
        <v>400</v>
      </c>
      <c r="H11" s="144" t="s">
        <v>428</v>
      </c>
      <c r="I11" s="144" t="s">
        <v>429</v>
      </c>
      <c r="J11" s="162">
        <v>22054615</v>
      </c>
      <c r="K11" s="163">
        <v>42986092</v>
      </c>
      <c r="L11" s="162">
        <v>42986092</v>
      </c>
      <c r="M11" s="162">
        <v>0</v>
      </c>
      <c r="N11" s="162">
        <v>0</v>
      </c>
      <c r="O11" s="162">
        <v>0</v>
      </c>
      <c r="P11" s="163">
        <v>37651188</v>
      </c>
      <c r="Q11" s="162">
        <v>37651188</v>
      </c>
      <c r="R11" s="162">
        <v>0</v>
      </c>
      <c r="S11" s="162">
        <v>37651188</v>
      </c>
      <c r="T11" s="162">
        <v>37651188</v>
      </c>
      <c r="U11" s="162">
        <v>5334904</v>
      </c>
      <c r="V11" s="162">
        <v>5334904</v>
      </c>
      <c r="W11" s="162">
        <v>5334904</v>
      </c>
      <c r="X11" s="162">
        <v>5334904</v>
      </c>
      <c r="Y11" s="162">
        <v>0</v>
      </c>
      <c r="Z11" s="162">
        <v>0</v>
      </c>
      <c r="AA11" s="162">
        <v>0</v>
      </c>
      <c r="AB11" s="164">
        <v>-1123138</v>
      </c>
      <c r="AC11" s="162">
        <v>22054615</v>
      </c>
      <c r="AD11" s="144" t="s">
        <v>911</v>
      </c>
      <c r="AE11" s="165" t="s">
        <v>912</v>
      </c>
      <c r="AF11" s="144" t="s">
        <v>939</v>
      </c>
      <c r="AG11" s="144" t="s">
        <v>943</v>
      </c>
      <c r="AH11" s="144" t="s">
        <v>934</v>
      </c>
      <c r="AI11" s="144" t="s">
        <v>919</v>
      </c>
      <c r="AJ11" s="144" t="s">
        <v>919</v>
      </c>
      <c r="AK11" s="144" t="s">
        <v>912</v>
      </c>
      <c r="AL11" s="144" t="s">
        <v>919</v>
      </c>
      <c r="AM11" s="144" t="s">
        <v>919</v>
      </c>
      <c r="AN11" s="144" t="s">
        <v>920</v>
      </c>
      <c r="AO11" s="144" t="s">
        <v>941</v>
      </c>
      <c r="AP11" s="144" t="s">
        <v>944</v>
      </c>
      <c r="AQ11" s="160" t="s">
        <v>922</v>
      </c>
      <c r="AR11" s="144" t="s">
        <v>923</v>
      </c>
    </row>
    <row r="12" spans="1:71">
      <c r="C12" s="160" t="s">
        <v>396</v>
      </c>
      <c r="D12" s="144" t="s">
        <v>430</v>
      </c>
      <c r="E12" s="161" t="s">
        <v>398</v>
      </c>
      <c r="F12" s="144" t="s">
        <v>418</v>
      </c>
      <c r="G12" s="144" t="s">
        <v>400</v>
      </c>
      <c r="H12" s="144" t="s">
        <v>431</v>
      </c>
      <c r="I12" s="144" t="s">
        <v>432</v>
      </c>
      <c r="J12" s="162">
        <v>44109231</v>
      </c>
      <c r="K12" s="163">
        <v>21493047</v>
      </c>
      <c r="L12" s="162">
        <v>21493047</v>
      </c>
      <c r="M12" s="162">
        <v>0</v>
      </c>
      <c r="N12" s="162">
        <v>0</v>
      </c>
      <c r="O12" s="162">
        <v>0</v>
      </c>
      <c r="P12" s="163">
        <v>19013885</v>
      </c>
      <c r="Q12" s="162">
        <v>19013885</v>
      </c>
      <c r="R12" s="162">
        <v>0</v>
      </c>
      <c r="S12" s="162">
        <v>19013885</v>
      </c>
      <c r="T12" s="162">
        <v>19013885</v>
      </c>
      <c r="U12" s="162">
        <v>2479162</v>
      </c>
      <c r="V12" s="162">
        <v>2479162</v>
      </c>
      <c r="W12" s="162">
        <v>2479162</v>
      </c>
      <c r="X12" s="162">
        <v>2479162</v>
      </c>
      <c r="Y12" s="162">
        <v>0</v>
      </c>
      <c r="Z12" s="162">
        <v>0</v>
      </c>
      <c r="AA12" s="162">
        <v>0</v>
      </c>
      <c r="AB12" s="164">
        <v>-22616184</v>
      </c>
      <c r="AC12" s="162">
        <v>0</v>
      </c>
      <c r="AD12" s="144" t="s">
        <v>911</v>
      </c>
      <c r="AE12" s="165" t="s">
        <v>912</v>
      </c>
      <c r="AF12" s="144" t="s">
        <v>939</v>
      </c>
      <c r="AG12" s="144" t="s">
        <v>945</v>
      </c>
      <c r="AH12" s="144" t="s">
        <v>934</v>
      </c>
      <c r="AI12" s="144" t="s">
        <v>919</v>
      </c>
      <c r="AJ12" s="144" t="s">
        <v>919</v>
      </c>
      <c r="AK12" s="144" t="s">
        <v>912</v>
      </c>
      <c r="AL12" s="144" t="s">
        <v>919</v>
      </c>
      <c r="AM12" s="144" t="s">
        <v>919</v>
      </c>
      <c r="AN12" s="144" t="s">
        <v>920</v>
      </c>
      <c r="AO12" s="144" t="s">
        <v>941</v>
      </c>
      <c r="AP12" s="144" t="s">
        <v>946</v>
      </c>
      <c r="AQ12" s="160" t="s">
        <v>922</v>
      </c>
      <c r="AR12" s="144" t="s">
        <v>923</v>
      </c>
    </row>
    <row r="13" spans="1:71">
      <c r="C13" s="160" t="s">
        <v>396</v>
      </c>
      <c r="D13" s="144" t="s">
        <v>433</v>
      </c>
      <c r="E13" s="161" t="s">
        <v>398</v>
      </c>
      <c r="F13" s="144" t="s">
        <v>434</v>
      </c>
      <c r="G13" s="144" t="s">
        <v>400</v>
      </c>
      <c r="H13" s="144" t="s">
        <v>435</v>
      </c>
      <c r="I13" s="144" t="s">
        <v>436</v>
      </c>
      <c r="J13" s="162">
        <v>58945608</v>
      </c>
      <c r="K13" s="163">
        <v>58066225.200000003</v>
      </c>
      <c r="L13" s="162">
        <v>58066225.200000003</v>
      </c>
      <c r="M13" s="162">
        <v>0</v>
      </c>
      <c r="N13" s="162">
        <v>3417162.13</v>
      </c>
      <c r="O13" s="162">
        <v>0</v>
      </c>
      <c r="P13" s="163">
        <v>48075583.920000002</v>
      </c>
      <c r="Q13" s="162">
        <v>37647219.920000002</v>
      </c>
      <c r="R13" s="162">
        <v>0</v>
      </c>
      <c r="S13" s="162">
        <v>51492746.049999997</v>
      </c>
      <c r="T13" s="162">
        <v>51492746.049999997</v>
      </c>
      <c r="U13" s="162">
        <v>6573479.1500000004</v>
      </c>
      <c r="V13" s="162">
        <v>6573479.1500000004</v>
      </c>
      <c r="W13" s="162">
        <v>6573479.1500000004</v>
      </c>
      <c r="X13" s="162">
        <v>6573479.1500000004</v>
      </c>
      <c r="Y13" s="162">
        <v>0</v>
      </c>
      <c r="Z13" s="162">
        <v>0</v>
      </c>
      <c r="AA13" s="162">
        <v>0</v>
      </c>
      <c r="AB13" s="166">
        <v>-879382.8</v>
      </c>
      <c r="AC13" s="162">
        <v>0</v>
      </c>
      <c r="AD13" s="144" t="s">
        <v>911</v>
      </c>
      <c r="AE13" s="165" t="s">
        <v>913</v>
      </c>
      <c r="AF13" s="144" t="s">
        <v>947</v>
      </c>
      <c r="AG13" s="144" t="s">
        <v>948</v>
      </c>
      <c r="AH13" s="144" t="s">
        <v>919</v>
      </c>
      <c r="AI13" s="144" t="s">
        <v>919</v>
      </c>
      <c r="AJ13" s="144" t="s">
        <v>919</v>
      </c>
      <c r="AK13" s="144" t="s">
        <v>912</v>
      </c>
      <c r="AL13" s="144" t="s">
        <v>919</v>
      </c>
      <c r="AM13" s="144" t="s">
        <v>919</v>
      </c>
      <c r="AN13" s="144" t="s">
        <v>949</v>
      </c>
      <c r="AO13" s="144" t="s">
        <v>950</v>
      </c>
      <c r="AP13" s="144" t="s">
        <v>436</v>
      </c>
      <c r="AQ13" s="160" t="s">
        <v>922</v>
      </c>
      <c r="AR13" s="144" t="s">
        <v>923</v>
      </c>
    </row>
    <row r="14" spans="1:71">
      <c r="C14" s="160" t="s">
        <v>396</v>
      </c>
      <c r="D14" s="144" t="s">
        <v>437</v>
      </c>
      <c r="E14" s="161" t="s">
        <v>398</v>
      </c>
      <c r="F14" s="144" t="s">
        <v>434</v>
      </c>
      <c r="G14" s="144" t="s">
        <v>400</v>
      </c>
      <c r="H14" s="144" t="s">
        <v>438</v>
      </c>
      <c r="I14" s="144" t="s">
        <v>439</v>
      </c>
      <c r="J14" s="162">
        <v>6000000</v>
      </c>
      <c r="K14" s="163">
        <v>6000000</v>
      </c>
      <c r="L14" s="162">
        <v>6000000</v>
      </c>
      <c r="M14" s="162">
        <v>0</v>
      </c>
      <c r="N14" s="162">
        <v>0</v>
      </c>
      <c r="O14" s="162">
        <v>0</v>
      </c>
      <c r="P14" s="163">
        <v>4457160</v>
      </c>
      <c r="Q14" s="162">
        <v>4457160</v>
      </c>
      <c r="R14" s="162">
        <v>0</v>
      </c>
      <c r="S14" s="162">
        <v>4457160</v>
      </c>
      <c r="T14" s="162">
        <v>4457160</v>
      </c>
      <c r="U14" s="162">
        <v>1542840</v>
      </c>
      <c r="V14" s="162">
        <v>1542840</v>
      </c>
      <c r="W14" s="162">
        <v>1542840</v>
      </c>
      <c r="X14" s="162">
        <v>1542840</v>
      </c>
      <c r="Y14" s="162">
        <v>0</v>
      </c>
      <c r="Z14" s="162">
        <v>0</v>
      </c>
      <c r="AA14" s="162">
        <v>0</v>
      </c>
      <c r="AB14" s="162">
        <v>0</v>
      </c>
      <c r="AC14" s="162">
        <v>0</v>
      </c>
      <c r="AD14" s="144" t="s">
        <v>911</v>
      </c>
      <c r="AE14" s="165" t="s">
        <v>913</v>
      </c>
      <c r="AF14" s="144" t="s">
        <v>951</v>
      </c>
      <c r="AG14" s="144" t="s">
        <v>952</v>
      </c>
      <c r="AH14" s="144" t="s">
        <v>919</v>
      </c>
      <c r="AI14" s="144" t="s">
        <v>919</v>
      </c>
      <c r="AJ14" s="144" t="s">
        <v>919</v>
      </c>
      <c r="AK14" s="144" t="s">
        <v>912</v>
      </c>
      <c r="AL14" s="144" t="s">
        <v>919</v>
      </c>
      <c r="AM14" s="144" t="s">
        <v>919</v>
      </c>
      <c r="AN14" s="144" t="s">
        <v>949</v>
      </c>
      <c r="AO14" s="144" t="s">
        <v>953</v>
      </c>
      <c r="AP14" s="144" t="s">
        <v>439</v>
      </c>
      <c r="AQ14" s="160" t="s">
        <v>922</v>
      </c>
      <c r="AR14" s="144" t="s">
        <v>923</v>
      </c>
    </row>
    <row r="15" spans="1:71">
      <c r="C15" s="160" t="s">
        <v>396</v>
      </c>
      <c r="D15" s="144" t="s">
        <v>440</v>
      </c>
      <c r="E15" s="161" t="s">
        <v>398</v>
      </c>
      <c r="F15" s="144" t="s">
        <v>434</v>
      </c>
      <c r="G15" s="144" t="s">
        <v>400</v>
      </c>
      <c r="H15" s="144" t="s">
        <v>441</v>
      </c>
      <c r="I15" s="144" t="s">
        <v>442</v>
      </c>
      <c r="J15" s="162">
        <v>281250</v>
      </c>
      <c r="K15" s="163">
        <v>281250</v>
      </c>
      <c r="L15" s="162">
        <v>281250</v>
      </c>
      <c r="M15" s="162">
        <v>0</v>
      </c>
      <c r="N15" s="162">
        <v>0</v>
      </c>
      <c r="O15" s="162">
        <v>0</v>
      </c>
      <c r="P15" s="163">
        <v>281144</v>
      </c>
      <c r="Q15" s="162">
        <v>281144</v>
      </c>
      <c r="R15" s="162">
        <v>0</v>
      </c>
      <c r="S15" s="162">
        <v>281144</v>
      </c>
      <c r="T15" s="162">
        <v>281144</v>
      </c>
      <c r="U15" s="162">
        <v>106</v>
      </c>
      <c r="V15" s="162">
        <v>106</v>
      </c>
      <c r="W15" s="162">
        <v>106</v>
      </c>
      <c r="X15" s="162">
        <v>106</v>
      </c>
      <c r="Y15" s="162">
        <v>0</v>
      </c>
      <c r="Z15" s="162">
        <v>0</v>
      </c>
      <c r="AA15" s="162">
        <v>0</v>
      </c>
      <c r="AB15" s="162">
        <v>0</v>
      </c>
      <c r="AC15" s="162">
        <v>0</v>
      </c>
      <c r="AD15" s="144" t="s">
        <v>911</v>
      </c>
      <c r="AE15" s="165" t="s">
        <v>913</v>
      </c>
      <c r="AF15" s="144" t="s">
        <v>951</v>
      </c>
      <c r="AG15" s="144" t="s">
        <v>954</v>
      </c>
      <c r="AH15" s="144" t="s">
        <v>919</v>
      </c>
      <c r="AI15" s="144" t="s">
        <v>919</v>
      </c>
      <c r="AJ15" s="144" t="s">
        <v>919</v>
      </c>
      <c r="AK15" s="144" t="s">
        <v>912</v>
      </c>
      <c r="AL15" s="144" t="s">
        <v>919</v>
      </c>
      <c r="AM15" s="144" t="s">
        <v>919</v>
      </c>
      <c r="AN15" s="144" t="s">
        <v>949</v>
      </c>
      <c r="AO15" s="144" t="s">
        <v>953</v>
      </c>
      <c r="AP15" s="144" t="s">
        <v>442</v>
      </c>
      <c r="AQ15" s="160" t="s">
        <v>922</v>
      </c>
      <c r="AR15" s="144" t="s">
        <v>923</v>
      </c>
    </row>
    <row r="16" spans="1:71">
      <c r="C16" s="160" t="s">
        <v>396</v>
      </c>
      <c r="D16" s="144" t="s">
        <v>443</v>
      </c>
      <c r="E16" s="161" t="s">
        <v>398</v>
      </c>
      <c r="F16" s="144" t="s">
        <v>434</v>
      </c>
      <c r="G16" s="144" t="s">
        <v>400</v>
      </c>
      <c r="H16" s="144" t="s">
        <v>444</v>
      </c>
      <c r="I16" s="144" t="s">
        <v>445</v>
      </c>
      <c r="J16" s="162">
        <v>223812</v>
      </c>
      <c r="K16" s="163">
        <v>520699.8</v>
      </c>
      <c r="L16" s="162">
        <v>520699.8</v>
      </c>
      <c r="M16" s="162">
        <v>0</v>
      </c>
      <c r="N16" s="162">
        <v>295834</v>
      </c>
      <c r="O16" s="162">
        <v>0</v>
      </c>
      <c r="P16" s="163">
        <v>100632.1</v>
      </c>
      <c r="Q16" s="162">
        <v>100433.22</v>
      </c>
      <c r="R16" s="162">
        <v>0</v>
      </c>
      <c r="S16" s="162">
        <v>396466.1</v>
      </c>
      <c r="T16" s="162">
        <v>396466.1</v>
      </c>
      <c r="U16" s="162">
        <v>124233.7</v>
      </c>
      <c r="V16" s="162">
        <v>124233.7</v>
      </c>
      <c r="W16" s="162">
        <v>124233.7</v>
      </c>
      <c r="X16" s="162">
        <v>124233.7</v>
      </c>
      <c r="Y16" s="162">
        <v>0</v>
      </c>
      <c r="Z16" s="162">
        <v>0</v>
      </c>
      <c r="AA16" s="162">
        <v>0</v>
      </c>
      <c r="AB16" s="162">
        <v>0</v>
      </c>
      <c r="AC16" s="162">
        <v>296887.8</v>
      </c>
      <c r="AD16" s="144" t="s">
        <v>911</v>
      </c>
      <c r="AE16" s="165" t="s">
        <v>913</v>
      </c>
      <c r="AF16" s="144" t="s">
        <v>951</v>
      </c>
      <c r="AG16" s="144" t="s">
        <v>955</v>
      </c>
      <c r="AH16" s="144" t="s">
        <v>919</v>
      </c>
      <c r="AI16" s="144" t="s">
        <v>919</v>
      </c>
      <c r="AJ16" s="144" t="s">
        <v>919</v>
      </c>
      <c r="AK16" s="144" t="s">
        <v>912</v>
      </c>
      <c r="AL16" s="144" t="s">
        <v>919</v>
      </c>
      <c r="AM16" s="144" t="s">
        <v>919</v>
      </c>
      <c r="AN16" s="144" t="s">
        <v>949</v>
      </c>
      <c r="AO16" s="144" t="s">
        <v>953</v>
      </c>
      <c r="AP16" s="144" t="s">
        <v>445</v>
      </c>
      <c r="AQ16" s="160" t="s">
        <v>922</v>
      </c>
      <c r="AR16" s="144" t="s">
        <v>923</v>
      </c>
    </row>
    <row r="17" spans="3:44">
      <c r="C17" s="160" t="s">
        <v>396</v>
      </c>
      <c r="D17" s="144" t="s">
        <v>446</v>
      </c>
      <c r="E17" s="161" t="s">
        <v>398</v>
      </c>
      <c r="F17" s="144" t="s">
        <v>434</v>
      </c>
      <c r="G17" s="144" t="s">
        <v>400</v>
      </c>
      <c r="H17" s="144" t="s">
        <v>447</v>
      </c>
      <c r="I17" s="144" t="s">
        <v>448</v>
      </c>
      <c r="J17" s="162">
        <v>3740000</v>
      </c>
      <c r="K17" s="163">
        <v>3740000</v>
      </c>
      <c r="L17" s="162">
        <v>3740000</v>
      </c>
      <c r="M17" s="162">
        <v>0</v>
      </c>
      <c r="N17" s="162">
        <v>250600</v>
      </c>
      <c r="O17" s="162">
        <v>0</v>
      </c>
      <c r="P17" s="163">
        <v>2712800</v>
      </c>
      <c r="Q17" s="162">
        <v>2712800</v>
      </c>
      <c r="R17" s="162">
        <v>0</v>
      </c>
      <c r="S17" s="162">
        <v>2963400</v>
      </c>
      <c r="T17" s="162">
        <v>2963400</v>
      </c>
      <c r="U17" s="162">
        <v>776600</v>
      </c>
      <c r="V17" s="162">
        <v>776600</v>
      </c>
      <c r="W17" s="162">
        <v>776600</v>
      </c>
      <c r="X17" s="162">
        <v>776600</v>
      </c>
      <c r="Y17" s="162">
        <v>0</v>
      </c>
      <c r="Z17" s="162">
        <v>0</v>
      </c>
      <c r="AA17" s="162">
        <v>0</v>
      </c>
      <c r="AB17" s="162">
        <v>0</v>
      </c>
      <c r="AC17" s="162">
        <v>0</v>
      </c>
      <c r="AD17" s="144" t="s">
        <v>911</v>
      </c>
      <c r="AE17" s="165" t="s">
        <v>913</v>
      </c>
      <c r="AF17" s="144" t="s">
        <v>956</v>
      </c>
      <c r="AG17" s="144" t="s">
        <v>957</v>
      </c>
      <c r="AH17" s="144" t="s">
        <v>919</v>
      </c>
      <c r="AI17" s="144" t="s">
        <v>919</v>
      </c>
      <c r="AJ17" s="144" t="s">
        <v>919</v>
      </c>
      <c r="AK17" s="144" t="s">
        <v>912</v>
      </c>
      <c r="AL17" s="144" t="s">
        <v>919</v>
      </c>
      <c r="AM17" s="144" t="s">
        <v>919</v>
      </c>
      <c r="AN17" s="144" t="s">
        <v>949</v>
      </c>
      <c r="AO17" s="144" t="s">
        <v>958</v>
      </c>
      <c r="AP17" s="144" t="s">
        <v>448</v>
      </c>
      <c r="AQ17" s="160" t="s">
        <v>922</v>
      </c>
      <c r="AR17" s="144" t="s">
        <v>923</v>
      </c>
    </row>
    <row r="18" spans="3:44">
      <c r="C18" s="160" t="s">
        <v>396</v>
      </c>
      <c r="D18" s="144" t="s">
        <v>449</v>
      </c>
      <c r="E18" s="161" t="s">
        <v>398</v>
      </c>
      <c r="F18" s="144" t="s">
        <v>434</v>
      </c>
      <c r="G18" s="144" t="s">
        <v>400</v>
      </c>
      <c r="H18" s="144" t="s">
        <v>450</v>
      </c>
      <c r="I18" s="144" t="s">
        <v>450</v>
      </c>
      <c r="J18" s="162">
        <v>5500000</v>
      </c>
      <c r="K18" s="163">
        <v>5500000</v>
      </c>
      <c r="L18" s="162">
        <v>5500000</v>
      </c>
      <c r="M18" s="162">
        <v>0</v>
      </c>
      <c r="N18" s="162">
        <v>0</v>
      </c>
      <c r="O18" s="162">
        <v>0</v>
      </c>
      <c r="P18" s="163">
        <v>4165109</v>
      </c>
      <c r="Q18" s="162">
        <v>4165109</v>
      </c>
      <c r="R18" s="162">
        <v>0</v>
      </c>
      <c r="S18" s="162">
        <v>4165109</v>
      </c>
      <c r="T18" s="162">
        <v>4165109</v>
      </c>
      <c r="U18" s="162">
        <v>1334891</v>
      </c>
      <c r="V18" s="162">
        <v>1334891</v>
      </c>
      <c r="W18" s="162">
        <v>1334891</v>
      </c>
      <c r="X18" s="162">
        <v>1334891</v>
      </c>
      <c r="Y18" s="162">
        <v>0</v>
      </c>
      <c r="Z18" s="162">
        <v>0</v>
      </c>
      <c r="AA18" s="162">
        <v>0</v>
      </c>
      <c r="AB18" s="162">
        <v>0</v>
      </c>
      <c r="AC18" s="162">
        <v>0</v>
      </c>
      <c r="AD18" s="144" t="s">
        <v>911</v>
      </c>
      <c r="AE18" s="165" t="s">
        <v>913</v>
      </c>
      <c r="AF18" s="144" t="s">
        <v>959</v>
      </c>
      <c r="AG18" s="144" t="s">
        <v>960</v>
      </c>
      <c r="AH18" s="144" t="s">
        <v>919</v>
      </c>
      <c r="AI18" s="144" t="s">
        <v>919</v>
      </c>
      <c r="AJ18" s="144" t="s">
        <v>919</v>
      </c>
      <c r="AK18" s="144" t="s">
        <v>912</v>
      </c>
      <c r="AL18" s="144" t="s">
        <v>919</v>
      </c>
      <c r="AM18" s="144" t="s">
        <v>919</v>
      </c>
      <c r="AN18" s="144" t="s">
        <v>949</v>
      </c>
      <c r="AO18" s="144" t="s">
        <v>961</v>
      </c>
      <c r="AP18" s="144" t="s">
        <v>450</v>
      </c>
      <c r="AQ18" s="160" t="s">
        <v>922</v>
      </c>
      <c r="AR18" s="144" t="s">
        <v>923</v>
      </c>
    </row>
    <row r="19" spans="3:44">
      <c r="C19" s="160" t="s">
        <v>396</v>
      </c>
      <c r="D19" s="144" t="s">
        <v>451</v>
      </c>
      <c r="E19" s="161" t="s">
        <v>398</v>
      </c>
      <c r="F19" s="144" t="s">
        <v>434</v>
      </c>
      <c r="G19" s="144" t="s">
        <v>400</v>
      </c>
      <c r="H19" s="144" t="s">
        <v>452</v>
      </c>
      <c r="I19" s="144" t="s">
        <v>453</v>
      </c>
      <c r="J19" s="162">
        <v>182495</v>
      </c>
      <c r="K19" s="163">
        <v>364990</v>
      </c>
      <c r="L19" s="162">
        <v>364990</v>
      </c>
      <c r="M19" s="162">
        <v>0</v>
      </c>
      <c r="N19" s="162">
        <v>0</v>
      </c>
      <c r="O19" s="162">
        <v>0</v>
      </c>
      <c r="P19" s="163">
        <v>0</v>
      </c>
      <c r="Q19" s="162">
        <v>0</v>
      </c>
      <c r="R19" s="162">
        <v>0</v>
      </c>
      <c r="S19" s="162">
        <v>0</v>
      </c>
      <c r="T19" s="162">
        <v>0</v>
      </c>
      <c r="U19" s="162">
        <v>364990</v>
      </c>
      <c r="V19" s="162">
        <v>364990</v>
      </c>
      <c r="W19" s="162">
        <v>364990</v>
      </c>
      <c r="X19" s="162">
        <v>364990</v>
      </c>
      <c r="Y19" s="162">
        <v>0</v>
      </c>
      <c r="Z19" s="162">
        <v>0</v>
      </c>
      <c r="AA19" s="162">
        <v>0</v>
      </c>
      <c r="AB19" s="162">
        <v>0</v>
      </c>
      <c r="AC19" s="162">
        <v>182495</v>
      </c>
      <c r="AD19" s="144" t="s">
        <v>911</v>
      </c>
      <c r="AE19" s="165" t="s">
        <v>913</v>
      </c>
      <c r="AF19" s="144" t="s">
        <v>962</v>
      </c>
      <c r="AG19" s="144" t="s">
        <v>963</v>
      </c>
      <c r="AH19" s="144" t="s">
        <v>919</v>
      </c>
      <c r="AI19" s="144" t="s">
        <v>919</v>
      </c>
      <c r="AJ19" s="144" t="s">
        <v>919</v>
      </c>
      <c r="AK19" s="144" t="s">
        <v>912</v>
      </c>
      <c r="AL19" s="144" t="s">
        <v>964</v>
      </c>
      <c r="AM19" s="144" t="s">
        <v>919</v>
      </c>
      <c r="AN19" s="144" t="s">
        <v>949</v>
      </c>
      <c r="AO19" s="144" t="s">
        <v>965</v>
      </c>
      <c r="AP19" s="144" t="s">
        <v>453</v>
      </c>
      <c r="AQ19" s="160" t="s">
        <v>922</v>
      </c>
      <c r="AR19" s="144" t="s">
        <v>923</v>
      </c>
    </row>
    <row r="20" spans="3:44">
      <c r="C20" s="160" t="s">
        <v>396</v>
      </c>
      <c r="D20" s="144" t="s">
        <v>454</v>
      </c>
      <c r="E20" s="161" t="s">
        <v>398</v>
      </c>
      <c r="F20" s="144" t="s">
        <v>434</v>
      </c>
      <c r="G20" s="144" t="s">
        <v>400</v>
      </c>
      <c r="H20" s="144" t="s">
        <v>455</v>
      </c>
      <c r="I20" s="144" t="s">
        <v>456</v>
      </c>
      <c r="J20" s="162">
        <v>0</v>
      </c>
      <c r="K20" s="163">
        <v>400000</v>
      </c>
      <c r="L20" s="162">
        <v>400000</v>
      </c>
      <c r="M20" s="162">
        <v>0</v>
      </c>
      <c r="N20" s="162">
        <v>0</v>
      </c>
      <c r="O20" s="162">
        <v>0</v>
      </c>
      <c r="P20" s="163">
        <v>0</v>
      </c>
      <c r="Q20" s="162">
        <v>0</v>
      </c>
      <c r="R20" s="162">
        <v>0</v>
      </c>
      <c r="S20" s="162">
        <v>0</v>
      </c>
      <c r="T20" s="162">
        <v>0</v>
      </c>
      <c r="U20" s="162">
        <v>400000</v>
      </c>
      <c r="V20" s="162">
        <v>400000</v>
      </c>
      <c r="W20" s="162">
        <v>400000</v>
      </c>
      <c r="X20" s="162">
        <v>400000</v>
      </c>
      <c r="Y20" s="162">
        <v>0</v>
      </c>
      <c r="Z20" s="162">
        <v>0</v>
      </c>
      <c r="AA20" s="162">
        <v>0</v>
      </c>
      <c r="AB20" s="162">
        <v>0</v>
      </c>
      <c r="AC20" s="162">
        <v>400000</v>
      </c>
      <c r="AD20" s="144" t="s">
        <v>911</v>
      </c>
      <c r="AE20" s="165" t="s">
        <v>913</v>
      </c>
      <c r="AF20" s="144" t="s">
        <v>966</v>
      </c>
      <c r="AG20" s="144" t="s">
        <v>967</v>
      </c>
      <c r="AH20" s="144" t="s">
        <v>919</v>
      </c>
      <c r="AI20" s="144" t="s">
        <v>919</v>
      </c>
      <c r="AJ20" s="144" t="s">
        <v>919</v>
      </c>
      <c r="AK20" s="144" t="s">
        <v>912</v>
      </c>
      <c r="AL20" s="144" t="s">
        <v>919</v>
      </c>
      <c r="AM20" s="144" t="s">
        <v>919</v>
      </c>
      <c r="AN20" s="144" t="s">
        <v>949</v>
      </c>
      <c r="AO20" s="144" t="s">
        <v>968</v>
      </c>
      <c r="AP20" s="144" t="s">
        <v>456</v>
      </c>
      <c r="AQ20" s="160" t="s">
        <v>922</v>
      </c>
      <c r="AR20" s="144" t="s">
        <v>923</v>
      </c>
    </row>
    <row r="21" spans="3:44">
      <c r="C21" s="160" t="s">
        <v>396</v>
      </c>
      <c r="D21" s="144" t="s">
        <v>457</v>
      </c>
      <c r="E21" s="161" t="s">
        <v>398</v>
      </c>
      <c r="F21" s="144" t="s">
        <v>434</v>
      </c>
      <c r="G21" s="144" t="s">
        <v>400</v>
      </c>
      <c r="H21" s="144" t="s">
        <v>458</v>
      </c>
      <c r="I21" s="144" t="s">
        <v>459</v>
      </c>
      <c r="J21" s="162">
        <v>16071</v>
      </c>
      <c r="K21" s="163">
        <v>16071</v>
      </c>
      <c r="L21" s="162">
        <v>16071</v>
      </c>
      <c r="M21" s="162">
        <v>0</v>
      </c>
      <c r="N21" s="162">
        <v>0</v>
      </c>
      <c r="O21" s="162">
        <v>0</v>
      </c>
      <c r="P21" s="163">
        <v>15873.74</v>
      </c>
      <c r="Q21" s="162">
        <v>15873.74</v>
      </c>
      <c r="R21" s="162">
        <v>0</v>
      </c>
      <c r="S21" s="162">
        <v>15873.74</v>
      </c>
      <c r="T21" s="162">
        <v>15873.74</v>
      </c>
      <c r="U21" s="162">
        <v>197.26</v>
      </c>
      <c r="V21" s="162">
        <v>197.26</v>
      </c>
      <c r="W21" s="162">
        <v>197.26</v>
      </c>
      <c r="X21" s="162">
        <v>197.26</v>
      </c>
      <c r="Y21" s="162">
        <v>0</v>
      </c>
      <c r="Z21" s="162">
        <v>0</v>
      </c>
      <c r="AA21" s="162">
        <v>0</v>
      </c>
      <c r="AB21" s="162">
        <v>0</v>
      </c>
      <c r="AC21" s="162">
        <v>0</v>
      </c>
      <c r="AD21" s="144" t="s">
        <v>911</v>
      </c>
      <c r="AE21" s="165" t="s">
        <v>914</v>
      </c>
      <c r="AF21" s="144" t="s">
        <v>969</v>
      </c>
      <c r="AG21" s="144" t="s">
        <v>970</v>
      </c>
      <c r="AH21" s="144" t="s">
        <v>919</v>
      </c>
      <c r="AI21" s="144" t="s">
        <v>919</v>
      </c>
      <c r="AJ21" s="144" t="s">
        <v>919</v>
      </c>
      <c r="AK21" s="144" t="s">
        <v>912</v>
      </c>
      <c r="AL21" s="144" t="s">
        <v>919</v>
      </c>
      <c r="AM21" s="144" t="s">
        <v>919</v>
      </c>
      <c r="AN21" s="144" t="s">
        <v>971</v>
      </c>
      <c r="AO21" s="144" t="s">
        <v>972</v>
      </c>
      <c r="AP21" s="144" t="s">
        <v>459</v>
      </c>
      <c r="AQ21" s="160" t="s">
        <v>922</v>
      </c>
      <c r="AR21" s="144" t="s">
        <v>923</v>
      </c>
    </row>
    <row r="22" spans="3:44">
      <c r="C22" s="160" t="s">
        <v>396</v>
      </c>
      <c r="D22" s="144" t="s">
        <v>460</v>
      </c>
      <c r="E22" s="161" t="s">
        <v>398</v>
      </c>
      <c r="F22" s="144" t="s">
        <v>434</v>
      </c>
      <c r="G22" s="144" t="s">
        <v>400</v>
      </c>
      <c r="H22" s="144" t="s">
        <v>461</v>
      </c>
      <c r="I22" s="144" t="s">
        <v>462</v>
      </c>
      <c r="J22" s="162">
        <v>18090</v>
      </c>
      <c r="K22" s="163">
        <v>18090</v>
      </c>
      <c r="L22" s="162">
        <v>18090</v>
      </c>
      <c r="M22" s="162">
        <v>0</v>
      </c>
      <c r="N22" s="162">
        <v>0</v>
      </c>
      <c r="O22" s="162">
        <v>0</v>
      </c>
      <c r="P22" s="163">
        <v>0</v>
      </c>
      <c r="Q22" s="162">
        <v>0</v>
      </c>
      <c r="R22" s="162">
        <v>0</v>
      </c>
      <c r="S22" s="162">
        <v>0</v>
      </c>
      <c r="T22" s="162">
        <v>0</v>
      </c>
      <c r="U22" s="162">
        <v>18090</v>
      </c>
      <c r="V22" s="162">
        <v>18090</v>
      </c>
      <c r="W22" s="162">
        <v>18090</v>
      </c>
      <c r="X22" s="162">
        <v>18090</v>
      </c>
      <c r="Y22" s="162">
        <v>0</v>
      </c>
      <c r="Z22" s="162">
        <v>0</v>
      </c>
      <c r="AA22" s="162">
        <v>0</v>
      </c>
      <c r="AB22" s="162">
        <v>0</v>
      </c>
      <c r="AC22" s="162">
        <v>0</v>
      </c>
      <c r="AD22" s="144" t="s">
        <v>911</v>
      </c>
      <c r="AE22" s="165" t="s">
        <v>914</v>
      </c>
      <c r="AF22" s="144" t="s">
        <v>973</v>
      </c>
      <c r="AG22" s="144" t="s">
        <v>974</v>
      </c>
      <c r="AH22" s="144" t="s">
        <v>919</v>
      </c>
      <c r="AI22" s="144" t="s">
        <v>919</v>
      </c>
      <c r="AJ22" s="144" t="s">
        <v>919</v>
      </c>
      <c r="AK22" s="144" t="s">
        <v>912</v>
      </c>
      <c r="AL22" s="144" t="s">
        <v>919</v>
      </c>
      <c r="AM22" s="144" t="s">
        <v>919</v>
      </c>
      <c r="AN22" s="144" t="s">
        <v>971</v>
      </c>
      <c r="AO22" s="144" t="s">
        <v>975</v>
      </c>
      <c r="AP22" s="144" t="s">
        <v>462</v>
      </c>
      <c r="AQ22" s="160" t="s">
        <v>922</v>
      </c>
      <c r="AR22" s="144" t="s">
        <v>923</v>
      </c>
    </row>
    <row r="23" spans="3:44">
      <c r="C23" s="160" t="s">
        <v>396</v>
      </c>
      <c r="D23" s="144" t="s">
        <v>463</v>
      </c>
      <c r="E23" s="161" t="s">
        <v>398</v>
      </c>
      <c r="F23" s="144" t="s">
        <v>434</v>
      </c>
      <c r="G23" s="144" t="s">
        <v>400</v>
      </c>
      <c r="H23" s="144" t="s">
        <v>464</v>
      </c>
      <c r="I23" s="144" t="s">
        <v>465</v>
      </c>
      <c r="J23" s="162">
        <v>1418773</v>
      </c>
      <c r="K23" s="163">
        <v>1418773</v>
      </c>
      <c r="L23" s="162">
        <v>1418773</v>
      </c>
      <c r="M23" s="162">
        <v>0</v>
      </c>
      <c r="N23" s="162">
        <v>0</v>
      </c>
      <c r="O23" s="162">
        <v>0</v>
      </c>
      <c r="P23" s="163">
        <v>776215.55</v>
      </c>
      <c r="Q23" s="162">
        <v>776215.55</v>
      </c>
      <c r="R23" s="162">
        <v>0</v>
      </c>
      <c r="S23" s="162">
        <v>776215.55</v>
      </c>
      <c r="T23" s="162">
        <v>776215.55</v>
      </c>
      <c r="U23" s="162">
        <v>642557.44999999995</v>
      </c>
      <c r="V23" s="162">
        <v>642557.44999999995</v>
      </c>
      <c r="W23" s="162">
        <v>642557.44999999995</v>
      </c>
      <c r="X23" s="162">
        <v>642557.44999999995</v>
      </c>
      <c r="Y23" s="162">
        <v>0</v>
      </c>
      <c r="Z23" s="162">
        <v>0</v>
      </c>
      <c r="AA23" s="162">
        <v>0</v>
      </c>
      <c r="AB23" s="162">
        <v>0</v>
      </c>
      <c r="AC23" s="162">
        <v>0</v>
      </c>
      <c r="AD23" s="144" t="s">
        <v>911</v>
      </c>
      <c r="AE23" s="165" t="s">
        <v>914</v>
      </c>
      <c r="AF23" s="144" t="s">
        <v>976</v>
      </c>
      <c r="AG23" s="144" t="s">
        <v>977</v>
      </c>
      <c r="AH23" s="144" t="s">
        <v>919</v>
      </c>
      <c r="AI23" s="144" t="s">
        <v>919</v>
      </c>
      <c r="AJ23" s="144" t="s">
        <v>919</v>
      </c>
      <c r="AK23" s="144" t="s">
        <v>912</v>
      </c>
      <c r="AL23" s="144" t="s">
        <v>919</v>
      </c>
      <c r="AM23" s="144" t="s">
        <v>919</v>
      </c>
      <c r="AN23" s="144" t="s">
        <v>971</v>
      </c>
      <c r="AO23" s="144" t="s">
        <v>978</v>
      </c>
      <c r="AP23" s="144" t="s">
        <v>465</v>
      </c>
      <c r="AQ23" s="160" t="s">
        <v>922</v>
      </c>
      <c r="AR23" s="144" t="s">
        <v>923</v>
      </c>
    </row>
    <row r="24" spans="3:44">
      <c r="C24" s="160" t="s">
        <v>396</v>
      </c>
      <c r="D24" s="144" t="s">
        <v>466</v>
      </c>
      <c r="E24" s="161" t="s">
        <v>398</v>
      </c>
      <c r="F24" s="144" t="s">
        <v>434</v>
      </c>
      <c r="G24" s="144" t="s">
        <v>400</v>
      </c>
      <c r="H24" s="144" t="s">
        <v>467</v>
      </c>
      <c r="I24" s="144" t="s">
        <v>468</v>
      </c>
      <c r="J24" s="162">
        <v>902025</v>
      </c>
      <c r="K24" s="163">
        <v>902025</v>
      </c>
      <c r="L24" s="162">
        <v>902025</v>
      </c>
      <c r="M24" s="162">
        <v>0</v>
      </c>
      <c r="N24" s="162">
        <v>0</v>
      </c>
      <c r="O24" s="162">
        <v>0</v>
      </c>
      <c r="P24" s="163">
        <v>115548.76</v>
      </c>
      <c r="Q24" s="162">
        <v>115548.76</v>
      </c>
      <c r="R24" s="162">
        <v>0</v>
      </c>
      <c r="S24" s="162">
        <v>115548.76</v>
      </c>
      <c r="T24" s="162">
        <v>115548.76</v>
      </c>
      <c r="U24" s="162">
        <v>786476.24</v>
      </c>
      <c r="V24" s="162">
        <v>786476.24</v>
      </c>
      <c r="W24" s="162">
        <v>786476.24</v>
      </c>
      <c r="X24" s="162">
        <v>786476.24</v>
      </c>
      <c r="Y24" s="162">
        <v>0</v>
      </c>
      <c r="Z24" s="162">
        <v>0</v>
      </c>
      <c r="AA24" s="162">
        <v>0</v>
      </c>
      <c r="AB24" s="162">
        <v>0</v>
      </c>
      <c r="AC24" s="162">
        <v>0</v>
      </c>
      <c r="AD24" s="144" t="s">
        <v>911</v>
      </c>
      <c r="AE24" s="165" t="s">
        <v>914</v>
      </c>
      <c r="AF24" s="144" t="s">
        <v>976</v>
      </c>
      <c r="AG24" s="144" t="s">
        <v>979</v>
      </c>
      <c r="AH24" s="144" t="s">
        <v>919</v>
      </c>
      <c r="AI24" s="144" t="s">
        <v>919</v>
      </c>
      <c r="AJ24" s="144" t="s">
        <v>919</v>
      </c>
      <c r="AK24" s="144" t="s">
        <v>912</v>
      </c>
      <c r="AL24" s="144" t="s">
        <v>919</v>
      </c>
      <c r="AM24" s="144" t="s">
        <v>919</v>
      </c>
      <c r="AN24" s="144" t="s">
        <v>971</v>
      </c>
      <c r="AO24" s="144" t="s">
        <v>978</v>
      </c>
      <c r="AP24" s="144" t="s">
        <v>468</v>
      </c>
      <c r="AQ24" s="160" t="s">
        <v>922</v>
      </c>
      <c r="AR24" s="144" t="s">
        <v>923</v>
      </c>
    </row>
    <row r="25" spans="3:44">
      <c r="C25" s="160" t="s">
        <v>396</v>
      </c>
      <c r="D25" s="144" t="s">
        <v>469</v>
      </c>
      <c r="E25" s="161" t="s">
        <v>398</v>
      </c>
      <c r="F25" s="144" t="s">
        <v>434</v>
      </c>
      <c r="G25" s="144" t="s">
        <v>400</v>
      </c>
      <c r="H25" s="144" t="s">
        <v>470</v>
      </c>
      <c r="I25" s="144" t="s">
        <v>471</v>
      </c>
      <c r="J25" s="162">
        <v>716000</v>
      </c>
      <c r="K25" s="163">
        <v>716000</v>
      </c>
      <c r="L25" s="162">
        <v>716000</v>
      </c>
      <c r="M25" s="162">
        <v>0</v>
      </c>
      <c r="N25" s="162">
        <v>0</v>
      </c>
      <c r="O25" s="162">
        <v>0</v>
      </c>
      <c r="P25" s="163">
        <v>473637.34</v>
      </c>
      <c r="Q25" s="162">
        <v>473637.34</v>
      </c>
      <c r="R25" s="162">
        <v>0</v>
      </c>
      <c r="S25" s="162">
        <v>473637.34</v>
      </c>
      <c r="T25" s="162">
        <v>473637.34</v>
      </c>
      <c r="U25" s="162">
        <v>242362.66</v>
      </c>
      <c r="V25" s="162">
        <v>242362.66</v>
      </c>
      <c r="W25" s="162">
        <v>242362.66</v>
      </c>
      <c r="X25" s="162">
        <v>242362.66</v>
      </c>
      <c r="Y25" s="162">
        <v>0</v>
      </c>
      <c r="Z25" s="162">
        <v>0</v>
      </c>
      <c r="AA25" s="162">
        <v>0</v>
      </c>
      <c r="AB25" s="162">
        <v>0</v>
      </c>
      <c r="AC25" s="162">
        <v>0</v>
      </c>
      <c r="AD25" s="144" t="s">
        <v>911</v>
      </c>
      <c r="AE25" s="165" t="s">
        <v>914</v>
      </c>
      <c r="AF25" s="144" t="s">
        <v>976</v>
      </c>
      <c r="AG25" s="144" t="s">
        <v>980</v>
      </c>
      <c r="AH25" s="144" t="s">
        <v>919</v>
      </c>
      <c r="AI25" s="144" t="s">
        <v>919</v>
      </c>
      <c r="AJ25" s="144" t="s">
        <v>919</v>
      </c>
      <c r="AK25" s="144" t="s">
        <v>912</v>
      </c>
      <c r="AL25" s="144" t="s">
        <v>919</v>
      </c>
      <c r="AM25" s="144" t="s">
        <v>919</v>
      </c>
      <c r="AN25" s="144" t="s">
        <v>971</v>
      </c>
      <c r="AO25" s="144" t="s">
        <v>978</v>
      </c>
      <c r="AP25" s="144" t="s">
        <v>471</v>
      </c>
      <c r="AQ25" s="160" t="s">
        <v>922</v>
      </c>
      <c r="AR25" s="144" t="s">
        <v>923</v>
      </c>
    </row>
    <row r="26" spans="3:44">
      <c r="C26" s="160" t="s">
        <v>396</v>
      </c>
      <c r="D26" s="144" t="s">
        <v>472</v>
      </c>
      <c r="E26" s="161" t="s">
        <v>398</v>
      </c>
      <c r="F26" s="144" t="s">
        <v>434</v>
      </c>
      <c r="G26" s="144" t="s">
        <v>400</v>
      </c>
      <c r="H26" s="144" t="s">
        <v>473</v>
      </c>
      <c r="I26" s="144" t="s">
        <v>474</v>
      </c>
      <c r="J26" s="162">
        <v>163800</v>
      </c>
      <c r="K26" s="163">
        <v>163800</v>
      </c>
      <c r="L26" s="162">
        <v>163800</v>
      </c>
      <c r="M26" s="162">
        <v>0</v>
      </c>
      <c r="N26" s="162">
        <v>0</v>
      </c>
      <c r="O26" s="162">
        <v>0</v>
      </c>
      <c r="P26" s="163">
        <v>0</v>
      </c>
      <c r="Q26" s="162">
        <v>0</v>
      </c>
      <c r="R26" s="162">
        <v>0</v>
      </c>
      <c r="S26" s="162">
        <v>0</v>
      </c>
      <c r="T26" s="162">
        <v>0</v>
      </c>
      <c r="U26" s="162">
        <v>163800</v>
      </c>
      <c r="V26" s="162">
        <v>163800</v>
      </c>
      <c r="W26" s="162">
        <v>163800</v>
      </c>
      <c r="X26" s="162">
        <v>163800</v>
      </c>
      <c r="Y26" s="162">
        <v>0</v>
      </c>
      <c r="Z26" s="162">
        <v>0</v>
      </c>
      <c r="AA26" s="162">
        <v>0</v>
      </c>
      <c r="AB26" s="162">
        <v>0</v>
      </c>
      <c r="AC26" s="162">
        <v>0</v>
      </c>
      <c r="AD26" s="144" t="s">
        <v>911</v>
      </c>
      <c r="AE26" s="165" t="s">
        <v>914</v>
      </c>
      <c r="AF26" s="144" t="s">
        <v>976</v>
      </c>
      <c r="AG26" s="144" t="s">
        <v>981</v>
      </c>
      <c r="AH26" s="144" t="s">
        <v>919</v>
      </c>
      <c r="AI26" s="144" t="s">
        <v>919</v>
      </c>
      <c r="AJ26" s="144" t="s">
        <v>919</v>
      </c>
      <c r="AK26" s="144" t="s">
        <v>912</v>
      </c>
      <c r="AL26" s="144" t="s">
        <v>919</v>
      </c>
      <c r="AM26" s="144" t="s">
        <v>919</v>
      </c>
      <c r="AN26" s="144" t="s">
        <v>971</v>
      </c>
      <c r="AO26" s="144" t="s">
        <v>978</v>
      </c>
      <c r="AP26" s="144" t="s">
        <v>474</v>
      </c>
      <c r="AQ26" s="160" t="s">
        <v>922</v>
      </c>
      <c r="AR26" s="144" t="s">
        <v>923</v>
      </c>
    </row>
    <row r="27" spans="3:44">
      <c r="C27" s="160" t="s">
        <v>396</v>
      </c>
      <c r="D27" s="144" t="s">
        <v>475</v>
      </c>
      <c r="E27" s="161" t="s">
        <v>398</v>
      </c>
      <c r="F27" s="144" t="s">
        <v>434</v>
      </c>
      <c r="G27" s="144" t="s">
        <v>400</v>
      </c>
      <c r="H27" s="144" t="s">
        <v>476</v>
      </c>
      <c r="I27" s="144" t="s">
        <v>477</v>
      </c>
      <c r="J27" s="162">
        <v>69218</v>
      </c>
      <c r="K27" s="163">
        <v>69218</v>
      </c>
      <c r="L27" s="162">
        <v>69218</v>
      </c>
      <c r="M27" s="162">
        <v>0</v>
      </c>
      <c r="N27" s="162">
        <v>0</v>
      </c>
      <c r="O27" s="162">
        <v>0</v>
      </c>
      <c r="P27" s="163">
        <v>69114.92</v>
      </c>
      <c r="Q27" s="162">
        <v>69114.92</v>
      </c>
      <c r="R27" s="162">
        <v>0</v>
      </c>
      <c r="S27" s="162">
        <v>69114.92</v>
      </c>
      <c r="T27" s="162">
        <v>69114.92</v>
      </c>
      <c r="U27" s="162">
        <v>103.08</v>
      </c>
      <c r="V27" s="162">
        <v>103.08</v>
      </c>
      <c r="W27" s="162">
        <v>103.08</v>
      </c>
      <c r="X27" s="162">
        <v>103.08</v>
      </c>
      <c r="Y27" s="162">
        <v>0</v>
      </c>
      <c r="Z27" s="162">
        <v>0</v>
      </c>
      <c r="AA27" s="162">
        <v>0</v>
      </c>
      <c r="AB27" s="162">
        <v>0</v>
      </c>
      <c r="AC27" s="162">
        <v>0</v>
      </c>
      <c r="AD27" s="144" t="s">
        <v>911</v>
      </c>
      <c r="AE27" s="165" t="s">
        <v>914</v>
      </c>
      <c r="AF27" s="144" t="s">
        <v>976</v>
      </c>
      <c r="AG27" s="144" t="s">
        <v>982</v>
      </c>
      <c r="AH27" s="144" t="s">
        <v>919</v>
      </c>
      <c r="AI27" s="144" t="s">
        <v>919</v>
      </c>
      <c r="AJ27" s="144" t="s">
        <v>919</v>
      </c>
      <c r="AK27" s="144" t="s">
        <v>912</v>
      </c>
      <c r="AL27" s="144" t="s">
        <v>919</v>
      </c>
      <c r="AM27" s="144" t="s">
        <v>919</v>
      </c>
      <c r="AN27" s="144" t="s">
        <v>971</v>
      </c>
      <c r="AO27" s="144" t="s">
        <v>978</v>
      </c>
      <c r="AP27" s="144" t="s">
        <v>477</v>
      </c>
      <c r="AQ27" s="160" t="s">
        <v>922</v>
      </c>
      <c r="AR27" s="144" t="s">
        <v>923</v>
      </c>
    </row>
    <row r="28" spans="3:44">
      <c r="C28" s="160" t="s">
        <v>396</v>
      </c>
      <c r="D28" s="144" t="s">
        <v>478</v>
      </c>
      <c r="E28" s="161" t="s">
        <v>410</v>
      </c>
      <c r="F28" s="144" t="s">
        <v>479</v>
      </c>
      <c r="G28" s="144" t="s">
        <v>400</v>
      </c>
      <c r="H28" s="144" t="s">
        <v>480</v>
      </c>
      <c r="I28" s="144" t="s">
        <v>481</v>
      </c>
      <c r="J28" s="162">
        <v>360000</v>
      </c>
      <c r="K28" s="163">
        <v>360000</v>
      </c>
      <c r="L28" s="162">
        <v>360000</v>
      </c>
      <c r="M28" s="162">
        <v>0</v>
      </c>
      <c r="N28" s="162">
        <v>0</v>
      </c>
      <c r="O28" s="162">
        <v>0</v>
      </c>
      <c r="P28" s="163">
        <v>272895</v>
      </c>
      <c r="Q28" s="162">
        <v>272895</v>
      </c>
      <c r="R28" s="162">
        <v>0</v>
      </c>
      <c r="S28" s="162">
        <v>272895</v>
      </c>
      <c r="T28" s="162">
        <v>272895</v>
      </c>
      <c r="U28" s="162">
        <v>87105</v>
      </c>
      <c r="V28" s="162">
        <v>87105</v>
      </c>
      <c r="W28" s="162">
        <v>87105</v>
      </c>
      <c r="X28" s="162">
        <v>87105</v>
      </c>
      <c r="Y28" s="162">
        <v>0</v>
      </c>
      <c r="Z28" s="162">
        <v>0</v>
      </c>
      <c r="AA28" s="162">
        <v>0</v>
      </c>
      <c r="AB28" s="162">
        <v>0</v>
      </c>
      <c r="AC28" s="162">
        <v>0</v>
      </c>
      <c r="AD28" s="144" t="s">
        <v>911</v>
      </c>
      <c r="AE28" s="165" t="s">
        <v>915</v>
      </c>
      <c r="AF28" s="144" t="s">
        <v>983</v>
      </c>
      <c r="AG28" s="144" t="s">
        <v>984</v>
      </c>
      <c r="AH28" s="144" t="s">
        <v>919</v>
      </c>
      <c r="AI28" s="144" t="s">
        <v>919</v>
      </c>
      <c r="AJ28" s="144" t="s">
        <v>919</v>
      </c>
      <c r="AK28" s="144" t="s">
        <v>912</v>
      </c>
      <c r="AL28" s="144" t="s">
        <v>919</v>
      </c>
      <c r="AM28" s="144" t="s">
        <v>919</v>
      </c>
      <c r="AN28" s="144" t="s">
        <v>985</v>
      </c>
      <c r="AO28" s="144" t="s">
        <v>986</v>
      </c>
      <c r="AP28" s="144" t="s">
        <v>481</v>
      </c>
      <c r="AQ28" s="160" t="s">
        <v>922</v>
      </c>
      <c r="AR28" s="144" t="s">
        <v>929</v>
      </c>
    </row>
    <row r="29" spans="3:44">
      <c r="C29" s="160" t="s">
        <v>396</v>
      </c>
      <c r="D29" s="144" t="s">
        <v>482</v>
      </c>
      <c r="E29" s="161" t="s">
        <v>410</v>
      </c>
      <c r="F29" s="144" t="s">
        <v>479</v>
      </c>
      <c r="G29" s="144" t="s">
        <v>400</v>
      </c>
      <c r="H29" s="144" t="s">
        <v>483</v>
      </c>
      <c r="I29" s="144" t="s">
        <v>484</v>
      </c>
      <c r="J29" s="162">
        <v>700000</v>
      </c>
      <c r="K29" s="163">
        <v>700000</v>
      </c>
      <c r="L29" s="162">
        <v>700000</v>
      </c>
      <c r="M29" s="162">
        <v>0</v>
      </c>
      <c r="N29" s="162">
        <v>0</v>
      </c>
      <c r="O29" s="162">
        <v>0</v>
      </c>
      <c r="P29" s="163">
        <v>340662.37</v>
      </c>
      <c r="Q29" s="162">
        <v>340662.37</v>
      </c>
      <c r="R29" s="162">
        <v>0</v>
      </c>
      <c r="S29" s="162">
        <v>340662.37</v>
      </c>
      <c r="T29" s="162">
        <v>340662.37</v>
      </c>
      <c r="U29" s="162">
        <v>359337.63</v>
      </c>
      <c r="V29" s="162">
        <v>359337.63</v>
      </c>
      <c r="W29" s="162">
        <v>359337.63</v>
      </c>
      <c r="X29" s="162">
        <v>359337.63</v>
      </c>
      <c r="Y29" s="162">
        <v>0</v>
      </c>
      <c r="Z29" s="162">
        <v>0</v>
      </c>
      <c r="AA29" s="162">
        <v>0</v>
      </c>
      <c r="AB29" s="162">
        <v>0</v>
      </c>
      <c r="AC29" s="162">
        <v>0</v>
      </c>
      <c r="AD29" s="144" t="s">
        <v>911</v>
      </c>
      <c r="AE29" s="165" t="s">
        <v>915</v>
      </c>
      <c r="AF29" s="144" t="s">
        <v>983</v>
      </c>
      <c r="AG29" s="144" t="s">
        <v>987</v>
      </c>
      <c r="AH29" s="144" t="s">
        <v>919</v>
      </c>
      <c r="AI29" s="144" t="s">
        <v>919</v>
      </c>
      <c r="AJ29" s="144" t="s">
        <v>919</v>
      </c>
      <c r="AK29" s="144" t="s">
        <v>912</v>
      </c>
      <c r="AL29" s="144" t="s">
        <v>919</v>
      </c>
      <c r="AM29" s="144" t="s">
        <v>919</v>
      </c>
      <c r="AN29" s="144" t="s">
        <v>985</v>
      </c>
      <c r="AO29" s="144" t="s">
        <v>986</v>
      </c>
      <c r="AP29" s="144" t="s">
        <v>484</v>
      </c>
      <c r="AQ29" s="160" t="s">
        <v>922</v>
      </c>
      <c r="AR29" s="144" t="s">
        <v>929</v>
      </c>
    </row>
    <row r="30" spans="3:44">
      <c r="C30" s="160" t="s">
        <v>396</v>
      </c>
      <c r="D30" s="144" t="s">
        <v>485</v>
      </c>
      <c r="E30" s="161" t="s">
        <v>410</v>
      </c>
      <c r="F30" s="144" t="s">
        <v>479</v>
      </c>
      <c r="G30" s="144" t="s">
        <v>400</v>
      </c>
      <c r="H30" s="144" t="s">
        <v>486</v>
      </c>
      <c r="I30" s="144" t="s">
        <v>487</v>
      </c>
      <c r="J30" s="162">
        <v>1601267</v>
      </c>
      <c r="K30" s="163">
        <v>1601267</v>
      </c>
      <c r="L30" s="162">
        <v>1601267</v>
      </c>
      <c r="M30" s="162">
        <v>0</v>
      </c>
      <c r="N30" s="162">
        <v>0</v>
      </c>
      <c r="O30" s="162">
        <v>0</v>
      </c>
      <c r="P30" s="163">
        <v>1418976.81</v>
      </c>
      <c r="Q30" s="162">
        <v>1418976.81</v>
      </c>
      <c r="R30" s="162">
        <v>0</v>
      </c>
      <c r="S30" s="162">
        <v>1418976.81</v>
      </c>
      <c r="T30" s="162">
        <v>1418976.81</v>
      </c>
      <c r="U30" s="162">
        <v>182290.19</v>
      </c>
      <c r="V30" s="162">
        <v>182290.19</v>
      </c>
      <c r="W30" s="162">
        <v>182290.19</v>
      </c>
      <c r="X30" s="162">
        <v>182290.19</v>
      </c>
      <c r="Y30" s="162">
        <v>0</v>
      </c>
      <c r="Z30" s="162">
        <v>0</v>
      </c>
      <c r="AA30" s="162">
        <v>0</v>
      </c>
      <c r="AB30" s="162">
        <v>0</v>
      </c>
      <c r="AC30" s="162">
        <v>0</v>
      </c>
      <c r="AD30" s="144" t="s">
        <v>911</v>
      </c>
      <c r="AE30" s="165" t="s">
        <v>915</v>
      </c>
      <c r="AF30" s="144" t="s">
        <v>983</v>
      </c>
      <c r="AG30" s="144" t="s">
        <v>988</v>
      </c>
      <c r="AH30" s="144" t="s">
        <v>919</v>
      </c>
      <c r="AI30" s="144" t="s">
        <v>919</v>
      </c>
      <c r="AJ30" s="144" t="s">
        <v>919</v>
      </c>
      <c r="AK30" s="144" t="s">
        <v>912</v>
      </c>
      <c r="AL30" s="144" t="s">
        <v>919</v>
      </c>
      <c r="AM30" s="144" t="s">
        <v>919</v>
      </c>
      <c r="AN30" s="144" t="s">
        <v>985</v>
      </c>
      <c r="AO30" s="144" t="s">
        <v>986</v>
      </c>
      <c r="AP30" s="144" t="s">
        <v>487</v>
      </c>
      <c r="AQ30" s="160" t="s">
        <v>922</v>
      </c>
      <c r="AR30" s="144" t="s">
        <v>929</v>
      </c>
    </row>
    <row r="31" spans="3:44">
      <c r="C31" s="160" t="s">
        <v>396</v>
      </c>
      <c r="D31" s="144" t="s">
        <v>488</v>
      </c>
      <c r="E31" s="161" t="s">
        <v>410</v>
      </c>
      <c r="F31" s="144" t="s">
        <v>489</v>
      </c>
      <c r="G31" s="144" t="s">
        <v>400</v>
      </c>
      <c r="H31" s="144" t="s">
        <v>490</v>
      </c>
      <c r="I31" s="144" t="s">
        <v>490</v>
      </c>
      <c r="J31" s="162">
        <v>1276000</v>
      </c>
      <c r="K31" s="163">
        <v>1276000</v>
      </c>
      <c r="L31" s="162">
        <v>1276000</v>
      </c>
      <c r="M31" s="162">
        <v>0</v>
      </c>
      <c r="N31" s="162">
        <v>0</v>
      </c>
      <c r="O31" s="162">
        <v>0</v>
      </c>
      <c r="P31" s="163">
        <v>0</v>
      </c>
      <c r="Q31" s="162">
        <v>0</v>
      </c>
      <c r="R31" s="162">
        <v>0</v>
      </c>
      <c r="S31" s="162">
        <v>0</v>
      </c>
      <c r="T31" s="162">
        <v>0</v>
      </c>
      <c r="U31" s="162">
        <v>1276000</v>
      </c>
      <c r="V31" s="162">
        <v>1276000</v>
      </c>
      <c r="W31" s="162">
        <v>1276000</v>
      </c>
      <c r="X31" s="162">
        <v>1276000</v>
      </c>
      <c r="Y31" s="162">
        <v>0</v>
      </c>
      <c r="Z31" s="162">
        <v>0</v>
      </c>
      <c r="AA31" s="162">
        <v>0</v>
      </c>
      <c r="AB31" s="162">
        <v>0</v>
      </c>
      <c r="AC31" s="162">
        <v>0</v>
      </c>
      <c r="AD31" s="144" t="s">
        <v>911</v>
      </c>
      <c r="AE31" s="165" t="s">
        <v>915</v>
      </c>
      <c r="AF31" s="144" t="s">
        <v>989</v>
      </c>
      <c r="AG31" s="144" t="s">
        <v>990</v>
      </c>
      <c r="AH31" s="144" t="s">
        <v>919</v>
      </c>
      <c r="AI31" s="144" t="s">
        <v>919</v>
      </c>
      <c r="AJ31" s="144" t="s">
        <v>919</v>
      </c>
      <c r="AK31" s="144" t="s">
        <v>912</v>
      </c>
      <c r="AL31" s="144" t="s">
        <v>919</v>
      </c>
      <c r="AM31" s="144" t="s">
        <v>919</v>
      </c>
      <c r="AN31" s="144" t="s">
        <v>985</v>
      </c>
      <c r="AO31" s="144" t="s">
        <v>991</v>
      </c>
      <c r="AP31" s="144" t="s">
        <v>490</v>
      </c>
      <c r="AQ31" s="160" t="s">
        <v>922</v>
      </c>
      <c r="AR31" s="144" t="s">
        <v>929</v>
      </c>
    </row>
    <row r="32" spans="3:44">
      <c r="C32" s="160" t="s">
        <v>396</v>
      </c>
      <c r="D32" s="144" t="s">
        <v>491</v>
      </c>
      <c r="E32" s="161" t="s">
        <v>398</v>
      </c>
      <c r="F32" s="144" t="s">
        <v>492</v>
      </c>
      <c r="G32" s="144" t="s">
        <v>400</v>
      </c>
      <c r="H32" s="144" t="s">
        <v>493</v>
      </c>
      <c r="I32" s="144" t="s">
        <v>494</v>
      </c>
      <c r="J32" s="162">
        <v>20731339</v>
      </c>
      <c r="K32" s="163">
        <v>20203464</v>
      </c>
      <c r="L32" s="162">
        <v>20203464</v>
      </c>
      <c r="M32" s="162">
        <v>0</v>
      </c>
      <c r="N32" s="162">
        <v>0</v>
      </c>
      <c r="O32" s="162">
        <v>0</v>
      </c>
      <c r="P32" s="163">
        <v>17755041</v>
      </c>
      <c r="Q32" s="162">
        <v>17755041</v>
      </c>
      <c r="R32" s="162">
        <v>0</v>
      </c>
      <c r="S32" s="162">
        <v>17755041</v>
      </c>
      <c r="T32" s="162">
        <v>17755041</v>
      </c>
      <c r="U32" s="162">
        <v>2448423</v>
      </c>
      <c r="V32" s="162">
        <v>2448423</v>
      </c>
      <c r="W32" s="162">
        <v>2448423</v>
      </c>
      <c r="X32" s="162">
        <v>2448423</v>
      </c>
      <c r="Y32" s="162">
        <v>0</v>
      </c>
      <c r="Z32" s="162">
        <v>0</v>
      </c>
      <c r="AA32" s="162">
        <v>0</v>
      </c>
      <c r="AB32" s="164">
        <v>-527875</v>
      </c>
      <c r="AC32" s="162">
        <v>0</v>
      </c>
      <c r="AD32" s="144" t="s">
        <v>911</v>
      </c>
      <c r="AE32" s="165" t="s">
        <v>916</v>
      </c>
      <c r="AF32" s="144" t="s">
        <v>992</v>
      </c>
      <c r="AG32" s="144" t="s">
        <v>993</v>
      </c>
      <c r="AH32" s="144" t="s">
        <v>934</v>
      </c>
      <c r="AI32" s="144" t="s">
        <v>919</v>
      </c>
      <c r="AJ32" s="144" t="s">
        <v>919</v>
      </c>
      <c r="AK32" s="144" t="s">
        <v>912</v>
      </c>
      <c r="AL32" s="144" t="s">
        <v>919</v>
      </c>
      <c r="AM32" s="144" t="s">
        <v>919</v>
      </c>
      <c r="AN32" s="144" t="s">
        <v>994</v>
      </c>
      <c r="AO32" s="144" t="s">
        <v>995</v>
      </c>
      <c r="AP32" s="144" t="s">
        <v>996</v>
      </c>
      <c r="AQ32" s="160" t="s">
        <v>922</v>
      </c>
      <c r="AR32" s="144" t="s">
        <v>923</v>
      </c>
    </row>
    <row r="33" spans="3:44">
      <c r="C33" s="160" t="s">
        <v>396</v>
      </c>
      <c r="D33" s="144" t="s">
        <v>495</v>
      </c>
      <c r="E33" s="161" t="s">
        <v>398</v>
      </c>
      <c r="F33" s="144" t="s">
        <v>492</v>
      </c>
      <c r="G33" s="144" t="s">
        <v>400</v>
      </c>
      <c r="H33" s="144" t="s">
        <v>496</v>
      </c>
      <c r="I33" s="144" t="s">
        <v>497</v>
      </c>
      <c r="J33" s="162">
        <v>3675769</v>
      </c>
      <c r="K33" s="163">
        <v>3582174</v>
      </c>
      <c r="L33" s="162">
        <v>3582174</v>
      </c>
      <c r="M33" s="162">
        <v>0</v>
      </c>
      <c r="N33" s="162">
        <v>0</v>
      </c>
      <c r="O33" s="162">
        <v>0</v>
      </c>
      <c r="P33" s="163">
        <v>3148057</v>
      </c>
      <c r="Q33" s="162">
        <v>3148057</v>
      </c>
      <c r="R33" s="162">
        <v>0</v>
      </c>
      <c r="S33" s="162">
        <v>3148057</v>
      </c>
      <c r="T33" s="162">
        <v>3148057</v>
      </c>
      <c r="U33" s="162">
        <v>434117</v>
      </c>
      <c r="V33" s="162">
        <v>434117</v>
      </c>
      <c r="W33" s="162">
        <v>434117</v>
      </c>
      <c r="X33" s="162">
        <v>434117</v>
      </c>
      <c r="Y33" s="162">
        <v>0</v>
      </c>
      <c r="Z33" s="162">
        <v>0</v>
      </c>
      <c r="AA33" s="162">
        <v>0</v>
      </c>
      <c r="AB33" s="164">
        <v>-93595</v>
      </c>
      <c r="AC33" s="162">
        <v>0</v>
      </c>
      <c r="AD33" s="144" t="s">
        <v>911</v>
      </c>
      <c r="AE33" s="165" t="s">
        <v>916</v>
      </c>
      <c r="AF33" s="144" t="s">
        <v>992</v>
      </c>
      <c r="AG33" s="144" t="s">
        <v>993</v>
      </c>
      <c r="AH33" s="144" t="s">
        <v>997</v>
      </c>
      <c r="AI33" s="144" t="s">
        <v>919</v>
      </c>
      <c r="AJ33" s="144" t="s">
        <v>919</v>
      </c>
      <c r="AK33" s="144" t="s">
        <v>912</v>
      </c>
      <c r="AL33" s="144" t="s">
        <v>919</v>
      </c>
      <c r="AM33" s="144" t="s">
        <v>919</v>
      </c>
      <c r="AN33" s="144" t="s">
        <v>994</v>
      </c>
      <c r="AO33" s="144" t="s">
        <v>995</v>
      </c>
      <c r="AP33" s="144" t="s">
        <v>996</v>
      </c>
      <c r="AQ33" s="160" t="s">
        <v>922</v>
      </c>
      <c r="AR33" s="144" t="s">
        <v>923</v>
      </c>
    </row>
    <row r="34" spans="3:44">
      <c r="C34" s="160" t="s">
        <v>396</v>
      </c>
      <c r="D34" s="144" t="s">
        <v>498</v>
      </c>
      <c r="E34" s="161" t="s">
        <v>398</v>
      </c>
      <c r="F34" s="144" t="s">
        <v>400</v>
      </c>
      <c r="G34" s="144" t="s">
        <v>400</v>
      </c>
      <c r="H34" s="144" t="s">
        <v>499</v>
      </c>
      <c r="I34" s="144" t="s">
        <v>499</v>
      </c>
      <c r="J34" s="162">
        <v>21000000</v>
      </c>
      <c r="K34" s="163">
        <v>21000000</v>
      </c>
      <c r="L34" s="162">
        <v>21000000</v>
      </c>
      <c r="M34" s="162">
        <v>0</v>
      </c>
      <c r="N34" s="162">
        <v>2369216.31</v>
      </c>
      <c r="O34" s="162">
        <v>0</v>
      </c>
      <c r="P34" s="163">
        <v>8130783.6900000004</v>
      </c>
      <c r="Q34" s="162">
        <v>8130783.6900000004</v>
      </c>
      <c r="R34" s="162">
        <v>0</v>
      </c>
      <c r="S34" s="162">
        <v>10500000</v>
      </c>
      <c r="T34" s="162">
        <v>10500000</v>
      </c>
      <c r="U34" s="162">
        <v>10500000</v>
      </c>
      <c r="V34" s="162">
        <v>10500000</v>
      </c>
      <c r="W34" s="162">
        <v>10500000</v>
      </c>
      <c r="X34" s="162">
        <v>10500000</v>
      </c>
      <c r="Y34" s="162">
        <v>0</v>
      </c>
      <c r="Z34" s="162">
        <v>0</v>
      </c>
      <c r="AA34" s="162">
        <v>0</v>
      </c>
      <c r="AB34" s="162">
        <v>0</v>
      </c>
      <c r="AC34" s="162">
        <v>0</v>
      </c>
      <c r="AD34" s="144" t="s">
        <v>911</v>
      </c>
      <c r="AE34" s="165" t="s">
        <v>916</v>
      </c>
      <c r="AF34" s="144" t="s">
        <v>998</v>
      </c>
      <c r="AG34" s="144" t="s">
        <v>999</v>
      </c>
      <c r="AH34" s="144" t="s">
        <v>919</v>
      </c>
      <c r="AI34" s="144" t="s">
        <v>919</v>
      </c>
      <c r="AJ34" s="144" t="s">
        <v>919</v>
      </c>
      <c r="AK34" s="144" t="s">
        <v>912</v>
      </c>
      <c r="AL34" s="144" t="s">
        <v>919</v>
      </c>
      <c r="AM34" s="144" t="s">
        <v>919</v>
      </c>
      <c r="AN34" s="144" t="s">
        <v>994</v>
      </c>
      <c r="AO34" s="144" t="s">
        <v>1000</v>
      </c>
      <c r="AP34" s="144" t="s">
        <v>499</v>
      </c>
      <c r="AQ34" s="160" t="s">
        <v>922</v>
      </c>
      <c r="AR34" s="144" t="s">
        <v>923</v>
      </c>
    </row>
    <row r="35" spans="3:44">
      <c r="C35" s="160" t="s">
        <v>396</v>
      </c>
      <c r="D35" s="144" t="s">
        <v>500</v>
      </c>
      <c r="E35" s="161" t="s">
        <v>398</v>
      </c>
      <c r="F35" s="144" t="s">
        <v>400</v>
      </c>
      <c r="G35" s="144" t="s">
        <v>400</v>
      </c>
      <c r="H35" s="144" t="s">
        <v>501</v>
      </c>
      <c r="I35" s="144" t="s">
        <v>501</v>
      </c>
      <c r="J35" s="162">
        <v>13000000</v>
      </c>
      <c r="K35" s="163">
        <v>18000000</v>
      </c>
      <c r="L35" s="162">
        <v>18000000</v>
      </c>
      <c r="M35" s="162">
        <v>0</v>
      </c>
      <c r="N35" s="162">
        <v>0</v>
      </c>
      <c r="O35" s="162">
        <v>0</v>
      </c>
      <c r="P35" s="163">
        <v>9107576</v>
      </c>
      <c r="Q35" s="162">
        <v>9107576</v>
      </c>
      <c r="R35" s="162">
        <v>0</v>
      </c>
      <c r="S35" s="162">
        <v>9107576</v>
      </c>
      <c r="T35" s="162">
        <v>9107576</v>
      </c>
      <c r="U35" s="162">
        <v>8892424</v>
      </c>
      <c r="V35" s="162">
        <v>8892424</v>
      </c>
      <c r="W35" s="162">
        <v>8892424</v>
      </c>
      <c r="X35" s="162">
        <v>8892424</v>
      </c>
      <c r="Y35" s="162">
        <v>0</v>
      </c>
      <c r="Z35" s="162">
        <v>0</v>
      </c>
      <c r="AA35" s="162">
        <v>0</v>
      </c>
      <c r="AB35" s="162">
        <v>0</v>
      </c>
      <c r="AC35" s="162">
        <v>5000000</v>
      </c>
      <c r="AD35" s="144" t="s">
        <v>911</v>
      </c>
      <c r="AE35" s="165" t="s">
        <v>916</v>
      </c>
      <c r="AF35" s="144" t="s">
        <v>998</v>
      </c>
      <c r="AG35" s="144" t="s">
        <v>1001</v>
      </c>
      <c r="AH35" s="144" t="s">
        <v>919</v>
      </c>
      <c r="AI35" s="144" t="s">
        <v>919</v>
      </c>
      <c r="AJ35" s="144" t="s">
        <v>919</v>
      </c>
      <c r="AK35" s="144" t="s">
        <v>912</v>
      </c>
      <c r="AL35" s="144" t="s">
        <v>919</v>
      </c>
      <c r="AM35" s="144" t="s">
        <v>919</v>
      </c>
      <c r="AN35" s="144" t="s">
        <v>994</v>
      </c>
      <c r="AO35" s="144" t="s">
        <v>1000</v>
      </c>
      <c r="AP35" s="144" t="s">
        <v>501</v>
      </c>
      <c r="AQ35" s="160" t="s">
        <v>922</v>
      </c>
      <c r="AR35" s="144" t="s">
        <v>923</v>
      </c>
    </row>
    <row r="36" spans="3:44">
      <c r="C36" s="160" t="s">
        <v>396</v>
      </c>
      <c r="D36" s="144" t="s">
        <v>502</v>
      </c>
      <c r="E36" s="161" t="s">
        <v>398</v>
      </c>
      <c r="F36" s="144" t="s">
        <v>400</v>
      </c>
      <c r="G36" s="144" t="s">
        <v>400</v>
      </c>
      <c r="H36" s="144" t="s">
        <v>503</v>
      </c>
      <c r="I36" s="144" t="s">
        <v>503</v>
      </c>
      <c r="J36" s="162">
        <v>0</v>
      </c>
      <c r="K36" s="163">
        <v>887900</v>
      </c>
      <c r="L36" s="162">
        <v>887900</v>
      </c>
      <c r="M36" s="162">
        <v>0</v>
      </c>
      <c r="N36" s="162">
        <v>288344.93</v>
      </c>
      <c r="O36" s="162">
        <v>0</v>
      </c>
      <c r="P36" s="163">
        <v>599555.06999999995</v>
      </c>
      <c r="Q36" s="162">
        <v>599555.06999999995</v>
      </c>
      <c r="R36" s="162">
        <v>0</v>
      </c>
      <c r="S36" s="162">
        <v>887900</v>
      </c>
      <c r="T36" s="162">
        <v>887900</v>
      </c>
      <c r="U36" s="162">
        <v>0</v>
      </c>
      <c r="V36" s="162">
        <v>0</v>
      </c>
      <c r="W36" s="162">
        <v>0</v>
      </c>
      <c r="X36" s="162">
        <v>0</v>
      </c>
      <c r="Y36" s="162">
        <v>0</v>
      </c>
      <c r="Z36" s="162">
        <v>0</v>
      </c>
      <c r="AA36" s="162">
        <v>0</v>
      </c>
      <c r="AB36" s="162">
        <v>0</v>
      </c>
      <c r="AC36" s="162">
        <v>887900</v>
      </c>
      <c r="AD36" s="144" t="s">
        <v>911</v>
      </c>
      <c r="AE36" s="165" t="s">
        <v>916</v>
      </c>
      <c r="AF36" s="144" t="s">
        <v>1002</v>
      </c>
      <c r="AG36" s="144" t="s">
        <v>1003</v>
      </c>
      <c r="AH36" s="144" t="s">
        <v>919</v>
      </c>
      <c r="AI36" s="144" t="s">
        <v>919</v>
      </c>
      <c r="AJ36" s="144" t="s">
        <v>919</v>
      </c>
      <c r="AK36" s="144" t="s">
        <v>912</v>
      </c>
      <c r="AL36" s="144" t="s">
        <v>919</v>
      </c>
      <c r="AM36" s="144" t="s">
        <v>919</v>
      </c>
      <c r="AN36" s="144" t="s">
        <v>994</v>
      </c>
      <c r="AO36" s="144" t="s">
        <v>1004</v>
      </c>
      <c r="AP36" s="144" t="s">
        <v>503</v>
      </c>
      <c r="AQ36" s="160" t="s">
        <v>922</v>
      </c>
      <c r="AR36" s="144" t="s">
        <v>923</v>
      </c>
    </row>
    <row r="37" spans="3:44">
      <c r="C37" s="160" t="s">
        <v>504</v>
      </c>
      <c r="D37" s="144" t="s">
        <v>397</v>
      </c>
      <c r="E37" s="161" t="s">
        <v>398</v>
      </c>
      <c r="F37" s="144" t="s">
        <v>399</v>
      </c>
      <c r="G37" s="144" t="s">
        <v>505</v>
      </c>
      <c r="H37" s="144" t="s">
        <v>401</v>
      </c>
      <c r="I37" s="144" t="s">
        <v>402</v>
      </c>
      <c r="J37" s="162">
        <v>1097773696</v>
      </c>
      <c r="K37" s="163">
        <v>1083266391</v>
      </c>
      <c r="L37" s="162">
        <v>1083266391</v>
      </c>
      <c r="M37" s="162">
        <v>0</v>
      </c>
      <c r="N37" s="162">
        <v>0</v>
      </c>
      <c r="O37" s="162">
        <v>0</v>
      </c>
      <c r="P37" s="163">
        <v>1028065297.89</v>
      </c>
      <c r="Q37" s="162">
        <v>1028065297.89</v>
      </c>
      <c r="R37" s="162">
        <v>0</v>
      </c>
      <c r="S37" s="162">
        <v>1028065297.89</v>
      </c>
      <c r="T37" s="162">
        <v>1028065297.89</v>
      </c>
      <c r="U37" s="162">
        <v>55201093.109999999</v>
      </c>
      <c r="V37" s="162">
        <v>55201093.109999999</v>
      </c>
      <c r="W37" s="162">
        <v>55201093.109999999</v>
      </c>
      <c r="X37" s="162">
        <v>55201093.109999999</v>
      </c>
      <c r="Y37" s="162">
        <v>0</v>
      </c>
      <c r="Z37" s="162">
        <v>0</v>
      </c>
      <c r="AA37" s="162">
        <v>0</v>
      </c>
      <c r="AB37" s="164">
        <v>-14507305</v>
      </c>
      <c r="AC37" s="162">
        <v>0</v>
      </c>
      <c r="AD37" s="144" t="s">
        <v>911</v>
      </c>
      <c r="AE37" s="165" t="s">
        <v>912</v>
      </c>
      <c r="AF37" s="144" t="s">
        <v>398</v>
      </c>
      <c r="AG37" s="144" t="s">
        <v>918</v>
      </c>
      <c r="AH37" s="144" t="s">
        <v>919</v>
      </c>
      <c r="AI37" s="144" t="s">
        <v>919</v>
      </c>
      <c r="AJ37" s="144" t="s">
        <v>919</v>
      </c>
      <c r="AK37" s="144" t="s">
        <v>912</v>
      </c>
      <c r="AL37" s="144" t="s">
        <v>919</v>
      </c>
      <c r="AM37" s="144" t="s">
        <v>919</v>
      </c>
      <c r="AN37" s="144" t="s">
        <v>920</v>
      </c>
      <c r="AO37" s="144" t="s">
        <v>921</v>
      </c>
      <c r="AP37" s="144" t="s">
        <v>402</v>
      </c>
      <c r="AQ37" s="160" t="s">
        <v>922</v>
      </c>
      <c r="AR37" s="144" t="s">
        <v>923</v>
      </c>
    </row>
    <row r="38" spans="3:44">
      <c r="C38" s="160" t="s">
        <v>504</v>
      </c>
      <c r="D38" s="144" t="s">
        <v>403</v>
      </c>
      <c r="E38" s="161" t="s">
        <v>398</v>
      </c>
      <c r="F38" s="144" t="s">
        <v>399</v>
      </c>
      <c r="G38" s="144" t="s">
        <v>505</v>
      </c>
      <c r="H38" s="144" t="s">
        <v>404</v>
      </c>
      <c r="I38" s="144" t="s">
        <v>405</v>
      </c>
      <c r="J38" s="162">
        <v>316912987</v>
      </c>
      <c r="K38" s="163">
        <v>316912987</v>
      </c>
      <c r="L38" s="162">
        <v>316912987</v>
      </c>
      <c r="M38" s="162">
        <v>0</v>
      </c>
      <c r="N38" s="162">
        <v>0</v>
      </c>
      <c r="O38" s="162">
        <v>0</v>
      </c>
      <c r="P38" s="163">
        <v>300685741.52999997</v>
      </c>
      <c r="Q38" s="162">
        <v>300685741.52999997</v>
      </c>
      <c r="R38" s="162">
        <v>0</v>
      </c>
      <c r="S38" s="162">
        <v>300685741.52999997</v>
      </c>
      <c r="T38" s="162">
        <v>300685741.52999997</v>
      </c>
      <c r="U38" s="162">
        <v>16227245.470000001</v>
      </c>
      <c r="V38" s="162">
        <v>16227245.470000001</v>
      </c>
      <c r="W38" s="162">
        <v>16227245.470000001</v>
      </c>
      <c r="X38" s="162">
        <v>16227245.470000001</v>
      </c>
      <c r="Y38" s="162">
        <v>0</v>
      </c>
      <c r="Z38" s="162">
        <v>0</v>
      </c>
      <c r="AA38" s="162">
        <v>0</v>
      </c>
      <c r="AB38" s="162">
        <v>0</v>
      </c>
      <c r="AC38" s="162">
        <v>0</v>
      </c>
      <c r="AD38" s="144" t="s">
        <v>911</v>
      </c>
      <c r="AE38" s="165" t="s">
        <v>912</v>
      </c>
      <c r="AF38" s="144" t="s">
        <v>924</v>
      </c>
      <c r="AG38" s="144" t="s">
        <v>925</v>
      </c>
      <c r="AH38" s="144" t="s">
        <v>919</v>
      </c>
      <c r="AI38" s="144" t="s">
        <v>919</v>
      </c>
      <c r="AJ38" s="144" t="s">
        <v>919</v>
      </c>
      <c r="AK38" s="144" t="s">
        <v>912</v>
      </c>
      <c r="AL38" s="144" t="s">
        <v>919</v>
      </c>
      <c r="AM38" s="144" t="s">
        <v>919</v>
      </c>
      <c r="AN38" s="144" t="s">
        <v>920</v>
      </c>
      <c r="AO38" s="144" t="s">
        <v>926</v>
      </c>
      <c r="AP38" s="144" t="s">
        <v>405</v>
      </c>
      <c r="AQ38" s="160" t="s">
        <v>922</v>
      </c>
      <c r="AR38" s="144" t="s">
        <v>923</v>
      </c>
    </row>
    <row r="39" spans="3:44">
      <c r="C39" s="160" t="s">
        <v>504</v>
      </c>
      <c r="D39" s="144" t="s">
        <v>406</v>
      </c>
      <c r="E39" s="161" t="s">
        <v>398</v>
      </c>
      <c r="F39" s="144" t="s">
        <v>399</v>
      </c>
      <c r="G39" s="144" t="s">
        <v>505</v>
      </c>
      <c r="H39" s="144" t="s">
        <v>407</v>
      </c>
      <c r="I39" s="144" t="s">
        <v>408</v>
      </c>
      <c r="J39" s="162">
        <v>411614333</v>
      </c>
      <c r="K39" s="163">
        <v>409519210</v>
      </c>
      <c r="L39" s="162">
        <v>409519210</v>
      </c>
      <c r="M39" s="162">
        <v>0</v>
      </c>
      <c r="N39" s="162">
        <v>0</v>
      </c>
      <c r="O39" s="162">
        <v>0</v>
      </c>
      <c r="P39" s="163">
        <v>381413224.22000003</v>
      </c>
      <c r="Q39" s="162">
        <v>381413224.22000003</v>
      </c>
      <c r="R39" s="162">
        <v>0</v>
      </c>
      <c r="S39" s="162">
        <v>381413224.22000003</v>
      </c>
      <c r="T39" s="162">
        <v>381413224.22000003</v>
      </c>
      <c r="U39" s="162">
        <v>28105985.780000001</v>
      </c>
      <c r="V39" s="162">
        <v>28105985.780000001</v>
      </c>
      <c r="W39" s="162">
        <v>28105985.780000001</v>
      </c>
      <c r="X39" s="162">
        <v>28105985.780000001</v>
      </c>
      <c r="Y39" s="162">
        <v>0</v>
      </c>
      <c r="Z39" s="162">
        <v>0</v>
      </c>
      <c r="AA39" s="162">
        <v>0</v>
      </c>
      <c r="AB39" s="164">
        <v>-2095123</v>
      </c>
      <c r="AC39" s="162">
        <v>0</v>
      </c>
      <c r="AD39" s="144" t="s">
        <v>911</v>
      </c>
      <c r="AE39" s="165" t="s">
        <v>912</v>
      </c>
      <c r="AF39" s="144" t="s">
        <v>924</v>
      </c>
      <c r="AG39" s="144" t="s">
        <v>927</v>
      </c>
      <c r="AH39" s="144" t="s">
        <v>919</v>
      </c>
      <c r="AI39" s="144" t="s">
        <v>919</v>
      </c>
      <c r="AJ39" s="144" t="s">
        <v>919</v>
      </c>
      <c r="AK39" s="144" t="s">
        <v>912</v>
      </c>
      <c r="AL39" s="144" t="s">
        <v>919</v>
      </c>
      <c r="AM39" s="144" t="s">
        <v>919</v>
      </c>
      <c r="AN39" s="144" t="s">
        <v>920</v>
      </c>
      <c r="AO39" s="144" t="s">
        <v>926</v>
      </c>
      <c r="AP39" s="144" t="s">
        <v>408</v>
      </c>
      <c r="AQ39" s="160" t="s">
        <v>922</v>
      </c>
      <c r="AR39" s="144" t="s">
        <v>923</v>
      </c>
    </row>
    <row r="40" spans="3:44">
      <c r="C40" s="160" t="s">
        <v>504</v>
      </c>
      <c r="D40" s="144" t="s">
        <v>409</v>
      </c>
      <c r="E40" s="161" t="s">
        <v>410</v>
      </c>
      <c r="F40" s="144" t="s">
        <v>399</v>
      </c>
      <c r="G40" s="144" t="s">
        <v>505</v>
      </c>
      <c r="H40" s="144" t="s">
        <v>411</v>
      </c>
      <c r="I40" s="144" t="s">
        <v>411</v>
      </c>
      <c r="J40" s="162">
        <v>180460276</v>
      </c>
      <c r="K40" s="163">
        <v>178994783</v>
      </c>
      <c r="L40" s="162">
        <v>178994783</v>
      </c>
      <c r="M40" s="162">
        <v>0</v>
      </c>
      <c r="N40" s="162">
        <v>0</v>
      </c>
      <c r="O40" s="162">
        <v>0</v>
      </c>
      <c r="P40" s="163">
        <v>168942448.88999999</v>
      </c>
      <c r="Q40" s="162">
        <v>168942448.88999999</v>
      </c>
      <c r="R40" s="162">
        <v>0</v>
      </c>
      <c r="S40" s="162">
        <v>168942448.88999999</v>
      </c>
      <c r="T40" s="162">
        <v>168942448.88999999</v>
      </c>
      <c r="U40" s="162">
        <v>10052334.109999999</v>
      </c>
      <c r="V40" s="162">
        <v>10052334.109999999</v>
      </c>
      <c r="W40" s="162">
        <v>10052334.109999999</v>
      </c>
      <c r="X40" s="162">
        <v>10052334.109999999</v>
      </c>
      <c r="Y40" s="162">
        <v>0</v>
      </c>
      <c r="Z40" s="162">
        <v>0</v>
      </c>
      <c r="AA40" s="162">
        <v>0</v>
      </c>
      <c r="AB40" s="164">
        <v>-1465493</v>
      </c>
      <c r="AC40" s="162">
        <v>0</v>
      </c>
      <c r="AD40" s="144" t="s">
        <v>911</v>
      </c>
      <c r="AE40" s="165" t="s">
        <v>912</v>
      </c>
      <c r="AF40" s="144" t="s">
        <v>924</v>
      </c>
      <c r="AG40" s="144" t="s">
        <v>928</v>
      </c>
      <c r="AH40" s="144" t="s">
        <v>919</v>
      </c>
      <c r="AI40" s="144" t="s">
        <v>919</v>
      </c>
      <c r="AJ40" s="144" t="s">
        <v>919</v>
      </c>
      <c r="AK40" s="144" t="s">
        <v>912</v>
      </c>
      <c r="AL40" s="144" t="s">
        <v>919</v>
      </c>
      <c r="AM40" s="144" t="s">
        <v>919</v>
      </c>
      <c r="AN40" s="144" t="s">
        <v>920</v>
      </c>
      <c r="AO40" s="144" t="s">
        <v>926</v>
      </c>
      <c r="AP40" s="144" t="s">
        <v>411</v>
      </c>
      <c r="AQ40" s="160" t="s">
        <v>922</v>
      </c>
      <c r="AR40" s="144" t="s">
        <v>929</v>
      </c>
    </row>
    <row r="41" spans="3:44">
      <c r="C41" s="160" t="s">
        <v>504</v>
      </c>
      <c r="D41" s="144" t="s">
        <v>412</v>
      </c>
      <c r="E41" s="161" t="s">
        <v>398</v>
      </c>
      <c r="F41" s="144" t="s">
        <v>399</v>
      </c>
      <c r="G41" s="144" t="s">
        <v>505</v>
      </c>
      <c r="H41" s="144" t="s">
        <v>413</v>
      </c>
      <c r="I41" s="144" t="s">
        <v>413</v>
      </c>
      <c r="J41" s="162">
        <v>166583842</v>
      </c>
      <c r="K41" s="163">
        <v>163583842</v>
      </c>
      <c r="L41" s="162">
        <v>163583842</v>
      </c>
      <c r="M41" s="162">
        <v>0</v>
      </c>
      <c r="N41" s="162">
        <v>0</v>
      </c>
      <c r="O41" s="162">
        <v>0</v>
      </c>
      <c r="P41" s="163">
        <v>158167551.5</v>
      </c>
      <c r="Q41" s="162">
        <v>158167551.5</v>
      </c>
      <c r="R41" s="162">
        <v>0</v>
      </c>
      <c r="S41" s="162">
        <v>158167551.5</v>
      </c>
      <c r="T41" s="162">
        <v>158167551.5</v>
      </c>
      <c r="U41" s="162">
        <v>5416290.5</v>
      </c>
      <c r="V41" s="162">
        <v>5416290.5</v>
      </c>
      <c r="W41" s="162">
        <v>5416290.5</v>
      </c>
      <c r="X41" s="162">
        <v>5416290.5</v>
      </c>
      <c r="Y41" s="162">
        <v>0</v>
      </c>
      <c r="Z41" s="162">
        <v>0</v>
      </c>
      <c r="AA41" s="162">
        <v>0</v>
      </c>
      <c r="AB41" s="164">
        <v>-3000000</v>
      </c>
      <c r="AC41" s="162">
        <v>0</v>
      </c>
      <c r="AD41" s="144" t="s">
        <v>911</v>
      </c>
      <c r="AE41" s="165" t="s">
        <v>912</v>
      </c>
      <c r="AF41" s="144" t="s">
        <v>924</v>
      </c>
      <c r="AG41" s="144" t="s">
        <v>930</v>
      </c>
      <c r="AH41" s="144" t="s">
        <v>919</v>
      </c>
      <c r="AI41" s="144" t="s">
        <v>919</v>
      </c>
      <c r="AJ41" s="144" t="s">
        <v>919</v>
      </c>
      <c r="AK41" s="144" t="s">
        <v>912</v>
      </c>
      <c r="AL41" s="144" t="s">
        <v>919</v>
      </c>
      <c r="AM41" s="144" t="s">
        <v>919</v>
      </c>
      <c r="AN41" s="144" t="s">
        <v>920</v>
      </c>
      <c r="AO41" s="144" t="s">
        <v>926</v>
      </c>
      <c r="AP41" s="144" t="s">
        <v>413</v>
      </c>
      <c r="AQ41" s="160" t="s">
        <v>922</v>
      </c>
      <c r="AR41" s="144" t="s">
        <v>923</v>
      </c>
    </row>
    <row r="42" spans="3:44">
      <c r="C42" s="160" t="s">
        <v>504</v>
      </c>
      <c r="D42" s="144" t="s">
        <v>414</v>
      </c>
      <c r="E42" s="161" t="s">
        <v>398</v>
      </c>
      <c r="F42" s="144" t="s">
        <v>399</v>
      </c>
      <c r="G42" s="144" t="s">
        <v>505</v>
      </c>
      <c r="H42" s="144" t="s">
        <v>415</v>
      </c>
      <c r="I42" s="144" t="s">
        <v>416</v>
      </c>
      <c r="J42" s="162">
        <v>156864256</v>
      </c>
      <c r="K42" s="163">
        <v>155873727</v>
      </c>
      <c r="L42" s="162">
        <v>155873727</v>
      </c>
      <c r="M42" s="162">
        <v>0</v>
      </c>
      <c r="N42" s="162">
        <v>0</v>
      </c>
      <c r="O42" s="162">
        <v>0</v>
      </c>
      <c r="P42" s="163">
        <v>137094262.16999999</v>
      </c>
      <c r="Q42" s="162">
        <v>137094262.16999999</v>
      </c>
      <c r="R42" s="162">
        <v>0</v>
      </c>
      <c r="S42" s="162">
        <v>137094262.16999999</v>
      </c>
      <c r="T42" s="162">
        <v>137094262.16999999</v>
      </c>
      <c r="U42" s="162">
        <v>18779464.829999998</v>
      </c>
      <c r="V42" s="162">
        <v>18779464.829999998</v>
      </c>
      <c r="W42" s="162">
        <v>18779464.829999998</v>
      </c>
      <c r="X42" s="162">
        <v>18779464.829999998</v>
      </c>
      <c r="Y42" s="162">
        <v>0</v>
      </c>
      <c r="Z42" s="162">
        <v>0</v>
      </c>
      <c r="AA42" s="162">
        <v>0</v>
      </c>
      <c r="AB42" s="164">
        <v>-990529</v>
      </c>
      <c r="AC42" s="162">
        <v>0</v>
      </c>
      <c r="AD42" s="144" t="s">
        <v>911</v>
      </c>
      <c r="AE42" s="165" t="s">
        <v>912</v>
      </c>
      <c r="AF42" s="144" t="s">
        <v>924</v>
      </c>
      <c r="AG42" s="144" t="s">
        <v>931</v>
      </c>
      <c r="AH42" s="144" t="s">
        <v>919</v>
      </c>
      <c r="AI42" s="144" t="s">
        <v>919</v>
      </c>
      <c r="AJ42" s="144" t="s">
        <v>919</v>
      </c>
      <c r="AK42" s="144" t="s">
        <v>912</v>
      </c>
      <c r="AL42" s="144" t="s">
        <v>919</v>
      </c>
      <c r="AM42" s="144" t="s">
        <v>919</v>
      </c>
      <c r="AN42" s="144" t="s">
        <v>920</v>
      </c>
      <c r="AO42" s="144" t="s">
        <v>926</v>
      </c>
      <c r="AP42" s="144" t="s">
        <v>416</v>
      </c>
      <c r="AQ42" s="160" t="s">
        <v>922</v>
      </c>
      <c r="AR42" s="144" t="s">
        <v>923</v>
      </c>
    </row>
    <row r="43" spans="3:44">
      <c r="C43" s="160" t="s">
        <v>504</v>
      </c>
      <c r="D43" s="144" t="s">
        <v>506</v>
      </c>
      <c r="E43" s="161" t="s">
        <v>398</v>
      </c>
      <c r="F43" s="144" t="s">
        <v>418</v>
      </c>
      <c r="G43" s="144" t="s">
        <v>505</v>
      </c>
      <c r="H43" s="144" t="s">
        <v>419</v>
      </c>
      <c r="I43" s="144" t="s">
        <v>420</v>
      </c>
      <c r="J43" s="162">
        <v>200391063</v>
      </c>
      <c r="K43" s="163">
        <v>198763714</v>
      </c>
      <c r="L43" s="162">
        <v>198763714</v>
      </c>
      <c r="M43" s="162">
        <v>0</v>
      </c>
      <c r="N43" s="162">
        <v>0</v>
      </c>
      <c r="O43" s="162">
        <v>0</v>
      </c>
      <c r="P43" s="163">
        <v>184929991</v>
      </c>
      <c r="Q43" s="162">
        <v>184929991</v>
      </c>
      <c r="R43" s="162">
        <v>0</v>
      </c>
      <c r="S43" s="162">
        <v>184929991</v>
      </c>
      <c r="T43" s="162">
        <v>184929991</v>
      </c>
      <c r="U43" s="162">
        <v>13833723</v>
      </c>
      <c r="V43" s="162">
        <v>13833723</v>
      </c>
      <c r="W43" s="162">
        <v>13833723</v>
      </c>
      <c r="X43" s="162">
        <v>13833723</v>
      </c>
      <c r="Y43" s="162">
        <v>0</v>
      </c>
      <c r="Z43" s="162">
        <v>0</v>
      </c>
      <c r="AA43" s="162">
        <v>0</v>
      </c>
      <c r="AB43" s="164">
        <v>-1627349</v>
      </c>
      <c r="AC43" s="162">
        <v>0</v>
      </c>
      <c r="AD43" s="144" t="s">
        <v>911</v>
      </c>
      <c r="AE43" s="165" t="s">
        <v>912</v>
      </c>
      <c r="AF43" s="144" t="s">
        <v>932</v>
      </c>
      <c r="AG43" s="144" t="s">
        <v>933</v>
      </c>
      <c r="AH43" s="144" t="s">
        <v>934</v>
      </c>
      <c r="AI43" s="144" t="s">
        <v>919</v>
      </c>
      <c r="AJ43" s="144" t="s">
        <v>919</v>
      </c>
      <c r="AK43" s="144" t="s">
        <v>912</v>
      </c>
      <c r="AL43" s="144" t="s">
        <v>1005</v>
      </c>
      <c r="AM43" s="144" t="s">
        <v>1006</v>
      </c>
      <c r="AN43" s="144" t="s">
        <v>920</v>
      </c>
      <c r="AO43" s="144" t="s">
        <v>935</v>
      </c>
      <c r="AP43" s="144" t="s">
        <v>936</v>
      </c>
      <c r="AQ43" s="160" t="s">
        <v>922</v>
      </c>
      <c r="AR43" s="144" t="s">
        <v>923</v>
      </c>
    </row>
    <row r="44" spans="3:44">
      <c r="C44" s="160" t="s">
        <v>504</v>
      </c>
      <c r="D44" s="144" t="s">
        <v>507</v>
      </c>
      <c r="E44" s="161" t="s">
        <v>398</v>
      </c>
      <c r="F44" s="144" t="s">
        <v>418</v>
      </c>
      <c r="G44" s="144" t="s">
        <v>505</v>
      </c>
      <c r="H44" s="144" t="s">
        <v>422</v>
      </c>
      <c r="I44" s="144" t="s">
        <v>423</v>
      </c>
      <c r="J44" s="162">
        <v>10831949</v>
      </c>
      <c r="K44" s="163">
        <v>10743984</v>
      </c>
      <c r="L44" s="162">
        <v>10743984</v>
      </c>
      <c r="M44" s="162">
        <v>0</v>
      </c>
      <c r="N44" s="162">
        <v>0</v>
      </c>
      <c r="O44" s="162">
        <v>0</v>
      </c>
      <c r="P44" s="163">
        <v>9996215</v>
      </c>
      <c r="Q44" s="162">
        <v>9996215</v>
      </c>
      <c r="R44" s="162">
        <v>0</v>
      </c>
      <c r="S44" s="162">
        <v>9996215</v>
      </c>
      <c r="T44" s="162">
        <v>9996215</v>
      </c>
      <c r="U44" s="162">
        <v>747769</v>
      </c>
      <c r="V44" s="162">
        <v>747769</v>
      </c>
      <c r="W44" s="162">
        <v>747769</v>
      </c>
      <c r="X44" s="162">
        <v>747769</v>
      </c>
      <c r="Y44" s="162">
        <v>0</v>
      </c>
      <c r="Z44" s="162">
        <v>0</v>
      </c>
      <c r="AA44" s="162">
        <v>0</v>
      </c>
      <c r="AB44" s="164">
        <v>-87965</v>
      </c>
      <c r="AC44" s="162">
        <v>0</v>
      </c>
      <c r="AD44" s="144" t="s">
        <v>911</v>
      </c>
      <c r="AE44" s="165" t="s">
        <v>912</v>
      </c>
      <c r="AF44" s="144" t="s">
        <v>932</v>
      </c>
      <c r="AG44" s="144" t="s">
        <v>937</v>
      </c>
      <c r="AH44" s="144" t="s">
        <v>934</v>
      </c>
      <c r="AI44" s="144" t="s">
        <v>919</v>
      </c>
      <c r="AJ44" s="144" t="s">
        <v>919</v>
      </c>
      <c r="AK44" s="144" t="s">
        <v>912</v>
      </c>
      <c r="AL44" s="144" t="s">
        <v>1007</v>
      </c>
      <c r="AM44" s="144" t="s">
        <v>1008</v>
      </c>
      <c r="AN44" s="144" t="s">
        <v>920</v>
      </c>
      <c r="AO44" s="144" t="s">
        <v>935</v>
      </c>
      <c r="AP44" s="144" t="s">
        <v>938</v>
      </c>
      <c r="AQ44" s="160" t="s">
        <v>922</v>
      </c>
      <c r="AR44" s="144" t="s">
        <v>923</v>
      </c>
    </row>
    <row r="45" spans="3:44">
      <c r="C45" s="160" t="s">
        <v>504</v>
      </c>
      <c r="D45" s="144" t="s">
        <v>508</v>
      </c>
      <c r="E45" s="161" t="s">
        <v>398</v>
      </c>
      <c r="F45" s="144" t="s">
        <v>418</v>
      </c>
      <c r="G45" s="144" t="s">
        <v>505</v>
      </c>
      <c r="H45" s="144" t="s">
        <v>425</v>
      </c>
      <c r="I45" s="144" t="s">
        <v>426</v>
      </c>
      <c r="J45" s="162">
        <v>113735468</v>
      </c>
      <c r="K45" s="163">
        <v>112811838</v>
      </c>
      <c r="L45" s="162">
        <v>112811838</v>
      </c>
      <c r="M45" s="162">
        <v>0</v>
      </c>
      <c r="N45" s="162">
        <v>0</v>
      </c>
      <c r="O45" s="162">
        <v>0</v>
      </c>
      <c r="P45" s="163">
        <v>104960267</v>
      </c>
      <c r="Q45" s="162">
        <v>104960267</v>
      </c>
      <c r="R45" s="162">
        <v>0</v>
      </c>
      <c r="S45" s="162">
        <v>104960267</v>
      </c>
      <c r="T45" s="162">
        <v>104960267</v>
      </c>
      <c r="U45" s="162">
        <v>7851571</v>
      </c>
      <c r="V45" s="162">
        <v>7851571</v>
      </c>
      <c r="W45" s="162">
        <v>7851571</v>
      </c>
      <c r="X45" s="162">
        <v>7851571</v>
      </c>
      <c r="Y45" s="162">
        <v>0</v>
      </c>
      <c r="Z45" s="162">
        <v>0</v>
      </c>
      <c r="AA45" s="162">
        <v>0</v>
      </c>
      <c r="AB45" s="164">
        <v>-923630</v>
      </c>
      <c r="AC45" s="162">
        <v>0</v>
      </c>
      <c r="AD45" s="144" t="s">
        <v>911</v>
      </c>
      <c r="AE45" s="165" t="s">
        <v>912</v>
      </c>
      <c r="AF45" s="144" t="s">
        <v>939</v>
      </c>
      <c r="AG45" s="144" t="s">
        <v>940</v>
      </c>
      <c r="AH45" s="144" t="s">
        <v>934</v>
      </c>
      <c r="AI45" s="144" t="s">
        <v>919</v>
      </c>
      <c r="AJ45" s="144" t="s">
        <v>919</v>
      </c>
      <c r="AK45" s="144" t="s">
        <v>912</v>
      </c>
      <c r="AL45" s="144" t="s">
        <v>1009</v>
      </c>
      <c r="AM45" s="144" t="s">
        <v>1010</v>
      </c>
      <c r="AN45" s="144" t="s">
        <v>920</v>
      </c>
      <c r="AO45" s="144" t="s">
        <v>941</v>
      </c>
      <c r="AP45" s="144" t="s">
        <v>942</v>
      </c>
      <c r="AQ45" s="160" t="s">
        <v>922</v>
      </c>
      <c r="AR45" s="144" t="s">
        <v>923</v>
      </c>
    </row>
    <row r="46" spans="3:44">
      <c r="C46" s="160" t="s">
        <v>504</v>
      </c>
      <c r="D46" s="144" t="s">
        <v>509</v>
      </c>
      <c r="E46" s="161" t="s">
        <v>398</v>
      </c>
      <c r="F46" s="144" t="s">
        <v>418</v>
      </c>
      <c r="G46" s="144" t="s">
        <v>505</v>
      </c>
      <c r="H46" s="144" t="s">
        <v>428</v>
      </c>
      <c r="I46" s="144" t="s">
        <v>429</v>
      </c>
      <c r="J46" s="162">
        <v>32495848</v>
      </c>
      <c r="K46" s="163">
        <v>64463907</v>
      </c>
      <c r="L46" s="162">
        <v>64463907</v>
      </c>
      <c r="M46" s="162">
        <v>0</v>
      </c>
      <c r="N46" s="162">
        <v>0</v>
      </c>
      <c r="O46" s="162">
        <v>0</v>
      </c>
      <c r="P46" s="163">
        <v>59977296</v>
      </c>
      <c r="Q46" s="162">
        <v>59977296</v>
      </c>
      <c r="R46" s="162">
        <v>0</v>
      </c>
      <c r="S46" s="162">
        <v>59977296</v>
      </c>
      <c r="T46" s="162">
        <v>59977296</v>
      </c>
      <c r="U46" s="162">
        <v>4486611</v>
      </c>
      <c r="V46" s="162">
        <v>4486611</v>
      </c>
      <c r="W46" s="162">
        <v>4486611</v>
      </c>
      <c r="X46" s="162">
        <v>4486611</v>
      </c>
      <c r="Y46" s="162">
        <v>0</v>
      </c>
      <c r="Z46" s="162">
        <v>0</v>
      </c>
      <c r="AA46" s="162">
        <v>0</v>
      </c>
      <c r="AB46" s="164">
        <v>-527789</v>
      </c>
      <c r="AC46" s="162">
        <v>32495848</v>
      </c>
      <c r="AD46" s="144" t="s">
        <v>911</v>
      </c>
      <c r="AE46" s="165" t="s">
        <v>912</v>
      </c>
      <c r="AF46" s="144" t="s">
        <v>939</v>
      </c>
      <c r="AG46" s="144" t="s">
        <v>943</v>
      </c>
      <c r="AH46" s="144" t="s">
        <v>934</v>
      </c>
      <c r="AI46" s="144" t="s">
        <v>919</v>
      </c>
      <c r="AJ46" s="144" t="s">
        <v>919</v>
      </c>
      <c r="AK46" s="144" t="s">
        <v>912</v>
      </c>
      <c r="AL46" s="144" t="s">
        <v>1011</v>
      </c>
      <c r="AM46" s="144" t="s">
        <v>1012</v>
      </c>
      <c r="AN46" s="144" t="s">
        <v>920</v>
      </c>
      <c r="AO46" s="144" t="s">
        <v>941</v>
      </c>
      <c r="AP46" s="144" t="s">
        <v>944</v>
      </c>
      <c r="AQ46" s="160" t="s">
        <v>922</v>
      </c>
      <c r="AR46" s="144" t="s">
        <v>923</v>
      </c>
    </row>
    <row r="47" spans="3:44">
      <c r="C47" s="160" t="s">
        <v>504</v>
      </c>
      <c r="D47" s="144" t="s">
        <v>510</v>
      </c>
      <c r="E47" s="161" t="s">
        <v>398</v>
      </c>
      <c r="F47" s="144" t="s">
        <v>418</v>
      </c>
      <c r="G47" s="144" t="s">
        <v>505</v>
      </c>
      <c r="H47" s="144" t="s">
        <v>431</v>
      </c>
      <c r="I47" s="144" t="s">
        <v>432</v>
      </c>
      <c r="J47" s="162">
        <v>64991696</v>
      </c>
      <c r="K47" s="163">
        <v>32231954</v>
      </c>
      <c r="L47" s="162">
        <v>32231954</v>
      </c>
      <c r="M47" s="162">
        <v>0</v>
      </c>
      <c r="N47" s="162">
        <v>0</v>
      </c>
      <c r="O47" s="162">
        <v>0</v>
      </c>
      <c r="P47" s="163">
        <v>29988647</v>
      </c>
      <c r="Q47" s="162">
        <v>29988647</v>
      </c>
      <c r="R47" s="162">
        <v>0</v>
      </c>
      <c r="S47" s="162">
        <v>29988647</v>
      </c>
      <c r="T47" s="162">
        <v>29988647</v>
      </c>
      <c r="U47" s="162">
        <v>2243307</v>
      </c>
      <c r="V47" s="162">
        <v>2243307</v>
      </c>
      <c r="W47" s="162">
        <v>2243307</v>
      </c>
      <c r="X47" s="162">
        <v>2243307</v>
      </c>
      <c r="Y47" s="162">
        <v>0</v>
      </c>
      <c r="Z47" s="162">
        <v>0</v>
      </c>
      <c r="AA47" s="162">
        <v>0</v>
      </c>
      <c r="AB47" s="164">
        <v>-32759742</v>
      </c>
      <c r="AC47" s="162">
        <v>0</v>
      </c>
      <c r="AD47" s="144" t="s">
        <v>911</v>
      </c>
      <c r="AE47" s="165" t="s">
        <v>912</v>
      </c>
      <c r="AF47" s="144" t="s">
        <v>939</v>
      </c>
      <c r="AG47" s="144" t="s">
        <v>945</v>
      </c>
      <c r="AH47" s="144" t="s">
        <v>934</v>
      </c>
      <c r="AI47" s="144" t="s">
        <v>919</v>
      </c>
      <c r="AJ47" s="144" t="s">
        <v>919</v>
      </c>
      <c r="AK47" s="144" t="s">
        <v>912</v>
      </c>
      <c r="AL47" s="144" t="s">
        <v>1013</v>
      </c>
      <c r="AM47" s="144" t="s">
        <v>1014</v>
      </c>
      <c r="AN47" s="144" t="s">
        <v>920</v>
      </c>
      <c r="AO47" s="144" t="s">
        <v>941</v>
      </c>
      <c r="AP47" s="144" t="s">
        <v>946</v>
      </c>
      <c r="AQ47" s="160" t="s">
        <v>922</v>
      </c>
      <c r="AR47" s="144" t="s">
        <v>923</v>
      </c>
    </row>
    <row r="48" spans="3:44">
      <c r="C48" s="160" t="s">
        <v>504</v>
      </c>
      <c r="D48" s="144" t="s">
        <v>433</v>
      </c>
      <c r="E48" s="161" t="s">
        <v>398</v>
      </c>
      <c r="F48" s="144" t="s">
        <v>434</v>
      </c>
      <c r="G48" s="144" t="s">
        <v>505</v>
      </c>
      <c r="H48" s="144" t="s">
        <v>435</v>
      </c>
      <c r="I48" s="144" t="s">
        <v>436</v>
      </c>
      <c r="J48" s="162">
        <v>113303319</v>
      </c>
      <c r="K48" s="163">
        <v>108636574.5</v>
      </c>
      <c r="L48" s="162">
        <v>108636574.5</v>
      </c>
      <c r="M48" s="162">
        <v>0</v>
      </c>
      <c r="N48" s="162">
        <v>1657037.39</v>
      </c>
      <c r="O48" s="162">
        <v>0</v>
      </c>
      <c r="P48" s="163">
        <v>89112649.590000004</v>
      </c>
      <c r="Q48" s="162">
        <v>65838902.93</v>
      </c>
      <c r="R48" s="162">
        <v>0</v>
      </c>
      <c r="S48" s="162">
        <v>90769686.980000004</v>
      </c>
      <c r="T48" s="162">
        <v>90769686.980000004</v>
      </c>
      <c r="U48" s="162">
        <v>17866887.52</v>
      </c>
      <c r="V48" s="162">
        <v>17866887.52</v>
      </c>
      <c r="W48" s="162">
        <v>17866887.52</v>
      </c>
      <c r="X48" s="162">
        <v>17866887.52</v>
      </c>
      <c r="Y48" s="162">
        <v>0</v>
      </c>
      <c r="Z48" s="162">
        <v>0</v>
      </c>
      <c r="AA48" s="162">
        <v>0</v>
      </c>
      <c r="AB48" s="166">
        <v>-4666744.5</v>
      </c>
      <c r="AC48" s="162">
        <v>0</v>
      </c>
      <c r="AD48" s="144" t="s">
        <v>911</v>
      </c>
      <c r="AE48" s="165" t="s">
        <v>913</v>
      </c>
      <c r="AF48" s="144" t="s">
        <v>947</v>
      </c>
      <c r="AG48" s="144" t="s">
        <v>948</v>
      </c>
      <c r="AH48" s="144" t="s">
        <v>919</v>
      </c>
      <c r="AI48" s="144" t="s">
        <v>919</v>
      </c>
      <c r="AJ48" s="144" t="s">
        <v>919</v>
      </c>
      <c r="AK48" s="144" t="s">
        <v>912</v>
      </c>
      <c r="AL48" s="144" t="s">
        <v>919</v>
      </c>
      <c r="AM48" s="144" t="s">
        <v>919</v>
      </c>
      <c r="AN48" s="144" t="s">
        <v>949</v>
      </c>
      <c r="AO48" s="144" t="s">
        <v>950</v>
      </c>
      <c r="AP48" s="144" t="s">
        <v>436</v>
      </c>
      <c r="AQ48" s="160" t="s">
        <v>922</v>
      </c>
      <c r="AR48" s="144" t="s">
        <v>923</v>
      </c>
    </row>
    <row r="49" spans="3:44">
      <c r="C49" s="160" t="s">
        <v>504</v>
      </c>
      <c r="D49" s="144" t="s">
        <v>511</v>
      </c>
      <c r="E49" s="161" t="s">
        <v>398</v>
      </c>
      <c r="F49" s="144" t="s">
        <v>434</v>
      </c>
      <c r="G49" s="144" t="s">
        <v>505</v>
      </c>
      <c r="H49" s="144" t="s">
        <v>512</v>
      </c>
      <c r="I49" s="144" t="s">
        <v>513</v>
      </c>
      <c r="J49" s="162">
        <v>6500000</v>
      </c>
      <c r="K49" s="163">
        <v>6500000</v>
      </c>
      <c r="L49" s="162">
        <v>6500000</v>
      </c>
      <c r="M49" s="162">
        <v>0</v>
      </c>
      <c r="N49" s="162">
        <v>3059727</v>
      </c>
      <c r="O49" s="162">
        <v>0</v>
      </c>
      <c r="P49" s="163">
        <v>3440273</v>
      </c>
      <c r="Q49" s="162">
        <v>3153444</v>
      </c>
      <c r="R49" s="162">
        <v>0</v>
      </c>
      <c r="S49" s="162">
        <v>6500000</v>
      </c>
      <c r="T49" s="162">
        <v>6500000</v>
      </c>
      <c r="U49" s="162">
        <v>0</v>
      </c>
      <c r="V49" s="162">
        <v>0</v>
      </c>
      <c r="W49" s="162">
        <v>0</v>
      </c>
      <c r="X49" s="162">
        <v>0</v>
      </c>
      <c r="Y49" s="162">
        <v>0</v>
      </c>
      <c r="Z49" s="162">
        <v>0</v>
      </c>
      <c r="AA49" s="162">
        <v>0</v>
      </c>
      <c r="AB49" s="162">
        <v>0</v>
      </c>
      <c r="AC49" s="162">
        <v>0</v>
      </c>
      <c r="AD49" s="144" t="s">
        <v>911</v>
      </c>
      <c r="AE49" s="165" t="s">
        <v>913</v>
      </c>
      <c r="AF49" s="144" t="s">
        <v>1015</v>
      </c>
      <c r="AG49" s="144" t="s">
        <v>1016</v>
      </c>
      <c r="AH49" s="144" t="s">
        <v>919</v>
      </c>
      <c r="AI49" s="144" t="s">
        <v>919</v>
      </c>
      <c r="AJ49" s="144" t="s">
        <v>919</v>
      </c>
      <c r="AK49" s="144" t="s">
        <v>912</v>
      </c>
      <c r="AL49" s="144" t="s">
        <v>919</v>
      </c>
      <c r="AM49" s="144" t="s">
        <v>919</v>
      </c>
      <c r="AN49" s="144" t="s">
        <v>949</v>
      </c>
      <c r="AO49" s="144" t="s">
        <v>1017</v>
      </c>
      <c r="AP49" s="144" t="s">
        <v>513</v>
      </c>
      <c r="AQ49" s="160" t="s">
        <v>922</v>
      </c>
      <c r="AR49" s="144" t="s">
        <v>923</v>
      </c>
    </row>
    <row r="50" spans="3:44">
      <c r="C50" s="160" t="s">
        <v>504</v>
      </c>
      <c r="D50" s="144" t="s">
        <v>514</v>
      </c>
      <c r="E50" s="161" t="s">
        <v>398</v>
      </c>
      <c r="F50" s="144" t="s">
        <v>434</v>
      </c>
      <c r="G50" s="144" t="s">
        <v>505</v>
      </c>
      <c r="H50" s="144" t="s">
        <v>515</v>
      </c>
      <c r="I50" s="144" t="s">
        <v>516</v>
      </c>
      <c r="J50" s="162">
        <v>51000000</v>
      </c>
      <c r="K50" s="163">
        <v>48500000</v>
      </c>
      <c r="L50" s="162">
        <v>48500000</v>
      </c>
      <c r="M50" s="162">
        <v>0</v>
      </c>
      <c r="N50" s="162">
        <v>4400000</v>
      </c>
      <c r="O50" s="162">
        <v>0</v>
      </c>
      <c r="P50" s="163">
        <v>24706210.600000001</v>
      </c>
      <c r="Q50" s="162">
        <v>24706210.600000001</v>
      </c>
      <c r="R50" s="162">
        <v>0</v>
      </c>
      <c r="S50" s="162">
        <v>29106210.600000001</v>
      </c>
      <c r="T50" s="162">
        <v>29106210.600000001</v>
      </c>
      <c r="U50" s="162">
        <v>19393789.399999999</v>
      </c>
      <c r="V50" s="162">
        <v>19393789.399999999</v>
      </c>
      <c r="W50" s="162">
        <v>19393789.399999999</v>
      </c>
      <c r="X50" s="162">
        <v>19393789.399999999</v>
      </c>
      <c r="Y50" s="162">
        <v>0</v>
      </c>
      <c r="Z50" s="162">
        <v>0</v>
      </c>
      <c r="AA50" s="162">
        <v>0</v>
      </c>
      <c r="AB50" s="164">
        <v>-2500000</v>
      </c>
      <c r="AC50" s="162">
        <v>0</v>
      </c>
      <c r="AD50" s="144" t="s">
        <v>911</v>
      </c>
      <c r="AE50" s="165" t="s">
        <v>913</v>
      </c>
      <c r="AF50" s="144" t="s">
        <v>1015</v>
      </c>
      <c r="AG50" s="144" t="s">
        <v>1018</v>
      </c>
      <c r="AH50" s="144" t="s">
        <v>919</v>
      </c>
      <c r="AI50" s="144" t="s">
        <v>919</v>
      </c>
      <c r="AJ50" s="144" t="s">
        <v>919</v>
      </c>
      <c r="AK50" s="144" t="s">
        <v>912</v>
      </c>
      <c r="AL50" s="144" t="s">
        <v>919</v>
      </c>
      <c r="AM50" s="144" t="s">
        <v>919</v>
      </c>
      <c r="AN50" s="144" t="s">
        <v>949</v>
      </c>
      <c r="AO50" s="144" t="s">
        <v>1017</v>
      </c>
      <c r="AP50" s="144" t="s">
        <v>516</v>
      </c>
      <c r="AQ50" s="160" t="s">
        <v>922</v>
      </c>
      <c r="AR50" s="144" t="s">
        <v>923</v>
      </c>
    </row>
    <row r="51" spans="3:44">
      <c r="C51" s="160" t="s">
        <v>504</v>
      </c>
      <c r="D51" s="144" t="s">
        <v>517</v>
      </c>
      <c r="E51" s="161" t="s">
        <v>398</v>
      </c>
      <c r="F51" s="144" t="s">
        <v>434</v>
      </c>
      <c r="G51" s="144" t="s">
        <v>505</v>
      </c>
      <c r="H51" s="144" t="s">
        <v>518</v>
      </c>
      <c r="I51" s="144" t="s">
        <v>519</v>
      </c>
      <c r="J51" s="162">
        <v>47000000</v>
      </c>
      <c r="K51" s="163">
        <v>47000000</v>
      </c>
      <c r="L51" s="162">
        <v>47000000</v>
      </c>
      <c r="M51" s="162">
        <v>0</v>
      </c>
      <c r="N51" s="162">
        <v>7907933.6399999997</v>
      </c>
      <c r="O51" s="162">
        <v>0</v>
      </c>
      <c r="P51" s="163">
        <v>39092065.57</v>
      </c>
      <c r="Q51" s="162">
        <v>35948888.460000001</v>
      </c>
      <c r="R51" s="162">
        <v>0</v>
      </c>
      <c r="S51" s="162">
        <v>46999999.210000001</v>
      </c>
      <c r="T51" s="162">
        <v>46999999.210000001</v>
      </c>
      <c r="U51" s="162">
        <v>0.79</v>
      </c>
      <c r="V51" s="162">
        <v>0.79</v>
      </c>
      <c r="W51" s="162">
        <v>0.79</v>
      </c>
      <c r="X51" s="162">
        <v>0.79</v>
      </c>
      <c r="Y51" s="162">
        <v>0</v>
      </c>
      <c r="Z51" s="162">
        <v>0</v>
      </c>
      <c r="AA51" s="162">
        <v>0</v>
      </c>
      <c r="AB51" s="162">
        <v>0</v>
      </c>
      <c r="AC51" s="162">
        <v>0</v>
      </c>
      <c r="AD51" s="144" t="s">
        <v>911</v>
      </c>
      <c r="AE51" s="165" t="s">
        <v>913</v>
      </c>
      <c r="AF51" s="144" t="s">
        <v>1015</v>
      </c>
      <c r="AG51" s="144" t="s">
        <v>1019</v>
      </c>
      <c r="AH51" s="144" t="s">
        <v>919</v>
      </c>
      <c r="AI51" s="144" t="s">
        <v>919</v>
      </c>
      <c r="AJ51" s="144" t="s">
        <v>919</v>
      </c>
      <c r="AK51" s="144" t="s">
        <v>912</v>
      </c>
      <c r="AL51" s="144" t="s">
        <v>919</v>
      </c>
      <c r="AM51" s="144" t="s">
        <v>919</v>
      </c>
      <c r="AN51" s="144" t="s">
        <v>949</v>
      </c>
      <c r="AO51" s="144" t="s">
        <v>1017</v>
      </c>
      <c r="AP51" s="144" t="s">
        <v>519</v>
      </c>
      <c r="AQ51" s="160" t="s">
        <v>922</v>
      </c>
      <c r="AR51" s="144" t="s">
        <v>923</v>
      </c>
    </row>
    <row r="52" spans="3:44">
      <c r="C52" s="160" t="s">
        <v>504</v>
      </c>
      <c r="D52" s="144" t="s">
        <v>520</v>
      </c>
      <c r="E52" s="161" t="s">
        <v>398</v>
      </c>
      <c r="F52" s="144" t="s">
        <v>434</v>
      </c>
      <c r="G52" s="144" t="s">
        <v>505</v>
      </c>
      <c r="H52" s="144" t="s">
        <v>521</v>
      </c>
      <c r="I52" s="144" t="s">
        <v>522</v>
      </c>
      <c r="J52" s="162">
        <v>427560</v>
      </c>
      <c r="K52" s="163">
        <v>427560</v>
      </c>
      <c r="L52" s="162">
        <v>427560</v>
      </c>
      <c r="M52" s="162">
        <v>0</v>
      </c>
      <c r="N52" s="162">
        <v>153454</v>
      </c>
      <c r="O52" s="162">
        <v>0</v>
      </c>
      <c r="P52" s="163">
        <v>109610</v>
      </c>
      <c r="Q52" s="162">
        <v>109610</v>
      </c>
      <c r="R52" s="162">
        <v>0</v>
      </c>
      <c r="S52" s="162">
        <v>263064</v>
      </c>
      <c r="T52" s="162">
        <v>263064</v>
      </c>
      <c r="U52" s="162">
        <v>164496</v>
      </c>
      <c r="V52" s="162">
        <v>164496</v>
      </c>
      <c r="W52" s="162">
        <v>164496</v>
      </c>
      <c r="X52" s="162">
        <v>164496</v>
      </c>
      <c r="Y52" s="162">
        <v>0</v>
      </c>
      <c r="Z52" s="162">
        <v>0</v>
      </c>
      <c r="AA52" s="162">
        <v>0</v>
      </c>
      <c r="AB52" s="162">
        <v>0</v>
      </c>
      <c r="AC52" s="162">
        <v>0</v>
      </c>
      <c r="AD52" s="144" t="s">
        <v>911</v>
      </c>
      <c r="AE52" s="165" t="s">
        <v>913</v>
      </c>
      <c r="AF52" s="144" t="s">
        <v>1015</v>
      </c>
      <c r="AG52" s="144" t="s">
        <v>1020</v>
      </c>
      <c r="AH52" s="144" t="s">
        <v>919</v>
      </c>
      <c r="AI52" s="144" t="s">
        <v>919</v>
      </c>
      <c r="AJ52" s="144" t="s">
        <v>919</v>
      </c>
      <c r="AK52" s="144" t="s">
        <v>912</v>
      </c>
      <c r="AL52" s="144" t="s">
        <v>919</v>
      </c>
      <c r="AM52" s="144" t="s">
        <v>919</v>
      </c>
      <c r="AN52" s="144" t="s">
        <v>949</v>
      </c>
      <c r="AO52" s="144" t="s">
        <v>1017</v>
      </c>
      <c r="AP52" s="144" t="s">
        <v>522</v>
      </c>
      <c r="AQ52" s="160" t="s">
        <v>922</v>
      </c>
      <c r="AR52" s="144" t="s">
        <v>923</v>
      </c>
    </row>
    <row r="53" spans="3:44">
      <c r="C53" s="160" t="s">
        <v>504</v>
      </c>
      <c r="D53" s="144" t="s">
        <v>437</v>
      </c>
      <c r="E53" s="161" t="s">
        <v>398</v>
      </c>
      <c r="F53" s="144" t="s">
        <v>434</v>
      </c>
      <c r="G53" s="144" t="s">
        <v>505</v>
      </c>
      <c r="H53" s="144" t="s">
        <v>438</v>
      </c>
      <c r="I53" s="144" t="s">
        <v>439</v>
      </c>
      <c r="J53" s="162">
        <v>0</v>
      </c>
      <c r="K53" s="163">
        <v>4266744.5</v>
      </c>
      <c r="L53" s="162">
        <v>4266744.5</v>
      </c>
      <c r="M53" s="162">
        <v>0</v>
      </c>
      <c r="N53" s="162">
        <v>354000</v>
      </c>
      <c r="O53" s="162">
        <v>0</v>
      </c>
      <c r="P53" s="163">
        <v>3904510</v>
      </c>
      <c r="Q53" s="162">
        <v>3787940</v>
      </c>
      <c r="R53" s="162">
        <v>0</v>
      </c>
      <c r="S53" s="162">
        <v>4258510</v>
      </c>
      <c r="T53" s="162">
        <v>4258510</v>
      </c>
      <c r="U53" s="162">
        <v>8234.5</v>
      </c>
      <c r="V53" s="162">
        <v>8234.5</v>
      </c>
      <c r="W53" s="162">
        <v>8234.5</v>
      </c>
      <c r="X53" s="162">
        <v>8234.5</v>
      </c>
      <c r="Y53" s="162">
        <v>0</v>
      </c>
      <c r="Z53" s="162">
        <v>0</v>
      </c>
      <c r="AA53" s="162">
        <v>0</v>
      </c>
      <c r="AB53" s="162">
        <v>0</v>
      </c>
      <c r="AC53" s="162">
        <v>4266744.5</v>
      </c>
      <c r="AD53" s="144" t="s">
        <v>911</v>
      </c>
      <c r="AE53" s="165" t="s">
        <v>913</v>
      </c>
      <c r="AF53" s="144" t="s">
        <v>951</v>
      </c>
      <c r="AG53" s="144" t="s">
        <v>952</v>
      </c>
      <c r="AH53" s="144" t="s">
        <v>919</v>
      </c>
      <c r="AI53" s="144" t="s">
        <v>919</v>
      </c>
      <c r="AJ53" s="144" t="s">
        <v>919</v>
      </c>
      <c r="AK53" s="144" t="s">
        <v>912</v>
      </c>
      <c r="AL53" s="144" t="s">
        <v>919</v>
      </c>
      <c r="AM53" s="144" t="s">
        <v>919</v>
      </c>
      <c r="AN53" s="144" t="s">
        <v>949</v>
      </c>
      <c r="AO53" s="144" t="s">
        <v>953</v>
      </c>
      <c r="AP53" s="144" t="s">
        <v>439</v>
      </c>
      <c r="AQ53" s="160" t="s">
        <v>922</v>
      </c>
      <c r="AR53" s="144" t="s">
        <v>923</v>
      </c>
    </row>
    <row r="54" spans="3:44">
      <c r="C54" s="160" t="s">
        <v>504</v>
      </c>
      <c r="D54" s="144" t="s">
        <v>443</v>
      </c>
      <c r="E54" s="161" t="s">
        <v>398</v>
      </c>
      <c r="F54" s="144" t="s">
        <v>434</v>
      </c>
      <c r="G54" s="144" t="s">
        <v>505</v>
      </c>
      <c r="H54" s="144" t="s">
        <v>444</v>
      </c>
      <c r="I54" s="144" t="s">
        <v>445</v>
      </c>
      <c r="J54" s="162">
        <v>200000</v>
      </c>
      <c r="K54" s="163">
        <v>200000</v>
      </c>
      <c r="L54" s="162">
        <v>200000</v>
      </c>
      <c r="M54" s="162">
        <v>0</v>
      </c>
      <c r="N54" s="162">
        <v>0</v>
      </c>
      <c r="O54" s="162">
        <v>0</v>
      </c>
      <c r="P54" s="163">
        <v>167206.73000000001</v>
      </c>
      <c r="Q54" s="162">
        <v>167206.73000000001</v>
      </c>
      <c r="R54" s="162">
        <v>0</v>
      </c>
      <c r="S54" s="162">
        <v>167206.73000000001</v>
      </c>
      <c r="T54" s="162">
        <v>167206.73000000001</v>
      </c>
      <c r="U54" s="162">
        <v>32793.269999999997</v>
      </c>
      <c r="V54" s="162">
        <v>32793.269999999997</v>
      </c>
      <c r="W54" s="162">
        <v>32793.269999999997</v>
      </c>
      <c r="X54" s="162">
        <v>32793.269999999997</v>
      </c>
      <c r="Y54" s="162">
        <v>0</v>
      </c>
      <c r="Z54" s="162">
        <v>0</v>
      </c>
      <c r="AA54" s="162">
        <v>0</v>
      </c>
      <c r="AB54" s="162">
        <v>0</v>
      </c>
      <c r="AC54" s="162">
        <v>0</v>
      </c>
      <c r="AD54" s="144" t="s">
        <v>911</v>
      </c>
      <c r="AE54" s="165" t="s">
        <v>913</v>
      </c>
      <c r="AF54" s="144" t="s">
        <v>951</v>
      </c>
      <c r="AG54" s="144" t="s">
        <v>955</v>
      </c>
      <c r="AH54" s="144" t="s">
        <v>919</v>
      </c>
      <c r="AI54" s="144" t="s">
        <v>919</v>
      </c>
      <c r="AJ54" s="144" t="s">
        <v>919</v>
      </c>
      <c r="AK54" s="144" t="s">
        <v>912</v>
      </c>
      <c r="AL54" s="144" t="s">
        <v>919</v>
      </c>
      <c r="AM54" s="144" t="s">
        <v>919</v>
      </c>
      <c r="AN54" s="144" t="s">
        <v>949</v>
      </c>
      <c r="AO54" s="144" t="s">
        <v>953</v>
      </c>
      <c r="AP54" s="144" t="s">
        <v>445</v>
      </c>
      <c r="AQ54" s="160" t="s">
        <v>922</v>
      </c>
      <c r="AR54" s="144" t="s">
        <v>923</v>
      </c>
    </row>
    <row r="55" spans="3:44">
      <c r="C55" s="160" t="s">
        <v>504</v>
      </c>
      <c r="D55" s="144" t="s">
        <v>523</v>
      </c>
      <c r="E55" s="161" t="s">
        <v>398</v>
      </c>
      <c r="F55" s="144" t="s">
        <v>434</v>
      </c>
      <c r="G55" s="144" t="s">
        <v>505</v>
      </c>
      <c r="H55" s="144" t="s">
        <v>524</v>
      </c>
      <c r="I55" s="144" t="s">
        <v>524</v>
      </c>
      <c r="J55" s="162">
        <v>3500000</v>
      </c>
      <c r="K55" s="163">
        <v>146725000</v>
      </c>
      <c r="L55" s="162">
        <v>146725000</v>
      </c>
      <c r="M55" s="162">
        <v>0</v>
      </c>
      <c r="N55" s="162">
        <v>0</v>
      </c>
      <c r="O55" s="162">
        <v>0</v>
      </c>
      <c r="P55" s="163">
        <v>65671232.82</v>
      </c>
      <c r="Q55" s="162">
        <v>47760896.600000001</v>
      </c>
      <c r="R55" s="162">
        <v>0</v>
      </c>
      <c r="S55" s="162">
        <v>65671232.82</v>
      </c>
      <c r="T55" s="162">
        <v>65671232.82</v>
      </c>
      <c r="U55" s="162">
        <v>81053767.180000007</v>
      </c>
      <c r="V55" s="162">
        <v>81053767.180000007</v>
      </c>
      <c r="W55" s="162">
        <v>81053767.180000007</v>
      </c>
      <c r="X55" s="162">
        <v>81053767.180000007</v>
      </c>
      <c r="Y55" s="162">
        <v>0</v>
      </c>
      <c r="Z55" s="162">
        <v>0</v>
      </c>
      <c r="AA55" s="162">
        <v>0</v>
      </c>
      <c r="AB55" s="162">
        <v>0</v>
      </c>
      <c r="AC55" s="162">
        <v>143225000</v>
      </c>
      <c r="AD55" s="144" t="s">
        <v>911</v>
      </c>
      <c r="AE55" s="165" t="s">
        <v>913</v>
      </c>
      <c r="AF55" s="144" t="s">
        <v>1021</v>
      </c>
      <c r="AG55" s="144" t="s">
        <v>1022</v>
      </c>
      <c r="AH55" s="144" t="s">
        <v>919</v>
      </c>
      <c r="AI55" s="144" t="s">
        <v>919</v>
      </c>
      <c r="AJ55" s="144" t="s">
        <v>919</v>
      </c>
      <c r="AK55" s="144" t="s">
        <v>912</v>
      </c>
      <c r="AL55" s="144" t="s">
        <v>919</v>
      </c>
      <c r="AM55" s="144" t="s">
        <v>919</v>
      </c>
      <c r="AN55" s="144" t="s">
        <v>949</v>
      </c>
      <c r="AO55" s="144" t="s">
        <v>1023</v>
      </c>
      <c r="AP55" s="144" t="s">
        <v>524</v>
      </c>
      <c r="AQ55" s="160" t="s">
        <v>922</v>
      </c>
      <c r="AR55" s="144" t="s">
        <v>923</v>
      </c>
    </row>
    <row r="56" spans="3:44">
      <c r="C56" s="160" t="s">
        <v>504</v>
      </c>
      <c r="D56" s="144" t="s">
        <v>525</v>
      </c>
      <c r="E56" s="161" t="s">
        <v>398</v>
      </c>
      <c r="F56" s="144" t="s">
        <v>434</v>
      </c>
      <c r="G56" s="144" t="s">
        <v>505</v>
      </c>
      <c r="H56" s="144" t="s">
        <v>526</v>
      </c>
      <c r="I56" s="144" t="s">
        <v>527</v>
      </c>
      <c r="J56" s="162">
        <v>1506640</v>
      </c>
      <c r="K56" s="163">
        <v>1506640</v>
      </c>
      <c r="L56" s="162">
        <v>1506640</v>
      </c>
      <c r="M56" s="162">
        <v>0</v>
      </c>
      <c r="N56" s="162">
        <v>0</v>
      </c>
      <c r="O56" s="162">
        <v>0</v>
      </c>
      <c r="P56" s="163">
        <v>1409868.23</v>
      </c>
      <c r="Q56" s="162">
        <v>1091198.06</v>
      </c>
      <c r="R56" s="162">
        <v>0</v>
      </c>
      <c r="S56" s="162">
        <v>1409868.23</v>
      </c>
      <c r="T56" s="162">
        <v>1409868.23</v>
      </c>
      <c r="U56" s="162">
        <v>96771.77</v>
      </c>
      <c r="V56" s="162">
        <v>96771.77</v>
      </c>
      <c r="W56" s="162">
        <v>96771.77</v>
      </c>
      <c r="X56" s="162">
        <v>96771.77</v>
      </c>
      <c r="Y56" s="162">
        <v>0</v>
      </c>
      <c r="Z56" s="162">
        <v>0</v>
      </c>
      <c r="AA56" s="162">
        <v>0</v>
      </c>
      <c r="AB56" s="162">
        <v>0</v>
      </c>
      <c r="AC56" s="162">
        <v>0</v>
      </c>
      <c r="AD56" s="144" t="s">
        <v>911</v>
      </c>
      <c r="AE56" s="165" t="s">
        <v>913</v>
      </c>
      <c r="AF56" s="144" t="s">
        <v>1021</v>
      </c>
      <c r="AG56" s="144" t="s">
        <v>1024</v>
      </c>
      <c r="AH56" s="144" t="s">
        <v>919</v>
      </c>
      <c r="AI56" s="144" t="s">
        <v>919</v>
      </c>
      <c r="AJ56" s="144" t="s">
        <v>919</v>
      </c>
      <c r="AK56" s="144" t="s">
        <v>912</v>
      </c>
      <c r="AL56" s="144" t="s">
        <v>919</v>
      </c>
      <c r="AM56" s="144" t="s">
        <v>919</v>
      </c>
      <c r="AN56" s="144" t="s">
        <v>949</v>
      </c>
      <c r="AO56" s="144" t="s">
        <v>1023</v>
      </c>
      <c r="AP56" s="144" t="s">
        <v>527</v>
      </c>
      <c r="AQ56" s="160" t="s">
        <v>922</v>
      </c>
      <c r="AR56" s="144" t="s">
        <v>923</v>
      </c>
    </row>
    <row r="57" spans="3:44">
      <c r="C57" s="160" t="s">
        <v>504</v>
      </c>
      <c r="D57" s="144" t="s">
        <v>528</v>
      </c>
      <c r="E57" s="161" t="s">
        <v>398</v>
      </c>
      <c r="F57" s="144" t="s">
        <v>434</v>
      </c>
      <c r="G57" s="144" t="s">
        <v>505</v>
      </c>
      <c r="H57" s="144" t="s">
        <v>529</v>
      </c>
      <c r="I57" s="144" t="s">
        <v>530</v>
      </c>
      <c r="J57" s="162">
        <v>1010000</v>
      </c>
      <c r="K57" s="163">
        <v>1010000</v>
      </c>
      <c r="L57" s="162">
        <v>1010000</v>
      </c>
      <c r="M57" s="162">
        <v>0</v>
      </c>
      <c r="N57" s="162">
        <v>0</v>
      </c>
      <c r="O57" s="162">
        <v>0</v>
      </c>
      <c r="P57" s="163">
        <v>0</v>
      </c>
      <c r="Q57" s="162">
        <v>0</v>
      </c>
      <c r="R57" s="162">
        <v>0</v>
      </c>
      <c r="S57" s="162">
        <v>0</v>
      </c>
      <c r="T57" s="162">
        <v>0</v>
      </c>
      <c r="U57" s="162">
        <v>1010000</v>
      </c>
      <c r="V57" s="162">
        <v>1010000</v>
      </c>
      <c r="W57" s="162">
        <v>1010000</v>
      </c>
      <c r="X57" s="162">
        <v>1010000</v>
      </c>
      <c r="Y57" s="162">
        <v>0</v>
      </c>
      <c r="Z57" s="162">
        <v>0</v>
      </c>
      <c r="AA57" s="162">
        <v>0</v>
      </c>
      <c r="AB57" s="162">
        <v>0</v>
      </c>
      <c r="AC57" s="162">
        <v>0</v>
      </c>
      <c r="AD57" s="144" t="s">
        <v>911</v>
      </c>
      <c r="AE57" s="165" t="s">
        <v>913</v>
      </c>
      <c r="AF57" s="144" t="s">
        <v>956</v>
      </c>
      <c r="AG57" s="144" t="s">
        <v>1025</v>
      </c>
      <c r="AH57" s="144" t="s">
        <v>919</v>
      </c>
      <c r="AI57" s="144" t="s">
        <v>919</v>
      </c>
      <c r="AJ57" s="144" t="s">
        <v>919</v>
      </c>
      <c r="AK57" s="144" t="s">
        <v>912</v>
      </c>
      <c r="AL57" s="144" t="s">
        <v>919</v>
      </c>
      <c r="AM57" s="144" t="s">
        <v>919</v>
      </c>
      <c r="AN57" s="144" t="s">
        <v>949</v>
      </c>
      <c r="AO57" s="144" t="s">
        <v>958</v>
      </c>
      <c r="AP57" s="144" t="s">
        <v>530</v>
      </c>
      <c r="AQ57" s="160" t="s">
        <v>922</v>
      </c>
      <c r="AR57" s="144" t="s">
        <v>923</v>
      </c>
    </row>
    <row r="58" spans="3:44">
      <c r="C58" s="160" t="s">
        <v>504</v>
      </c>
      <c r="D58" s="144" t="s">
        <v>446</v>
      </c>
      <c r="E58" s="161" t="s">
        <v>398</v>
      </c>
      <c r="F58" s="144" t="s">
        <v>434</v>
      </c>
      <c r="G58" s="144" t="s">
        <v>505</v>
      </c>
      <c r="H58" s="144" t="s">
        <v>447</v>
      </c>
      <c r="I58" s="144" t="s">
        <v>448</v>
      </c>
      <c r="J58" s="162">
        <v>1050000</v>
      </c>
      <c r="K58" s="163">
        <v>1050000</v>
      </c>
      <c r="L58" s="162">
        <v>1050000</v>
      </c>
      <c r="M58" s="162">
        <v>0</v>
      </c>
      <c r="N58" s="162">
        <v>53150</v>
      </c>
      <c r="O58" s="162">
        <v>0</v>
      </c>
      <c r="P58" s="163">
        <v>655200</v>
      </c>
      <c r="Q58" s="162">
        <v>655200</v>
      </c>
      <c r="R58" s="162">
        <v>0</v>
      </c>
      <c r="S58" s="162">
        <v>708350</v>
      </c>
      <c r="T58" s="162">
        <v>708350</v>
      </c>
      <c r="U58" s="162">
        <v>341650</v>
      </c>
      <c r="V58" s="162">
        <v>341650</v>
      </c>
      <c r="W58" s="162">
        <v>341650</v>
      </c>
      <c r="X58" s="162">
        <v>341650</v>
      </c>
      <c r="Y58" s="162">
        <v>0</v>
      </c>
      <c r="Z58" s="162">
        <v>0</v>
      </c>
      <c r="AA58" s="162">
        <v>0</v>
      </c>
      <c r="AB58" s="162">
        <v>0</v>
      </c>
      <c r="AC58" s="162">
        <v>0</v>
      </c>
      <c r="AD58" s="144" t="s">
        <v>911</v>
      </c>
      <c r="AE58" s="165" t="s">
        <v>913</v>
      </c>
      <c r="AF58" s="144" t="s">
        <v>956</v>
      </c>
      <c r="AG58" s="144" t="s">
        <v>957</v>
      </c>
      <c r="AH58" s="144" t="s">
        <v>919</v>
      </c>
      <c r="AI58" s="144" t="s">
        <v>919</v>
      </c>
      <c r="AJ58" s="144" t="s">
        <v>919</v>
      </c>
      <c r="AK58" s="144" t="s">
        <v>912</v>
      </c>
      <c r="AL58" s="144" t="s">
        <v>919</v>
      </c>
      <c r="AM58" s="144" t="s">
        <v>919</v>
      </c>
      <c r="AN58" s="144" t="s">
        <v>949</v>
      </c>
      <c r="AO58" s="144" t="s">
        <v>958</v>
      </c>
      <c r="AP58" s="144" t="s">
        <v>448</v>
      </c>
      <c r="AQ58" s="160" t="s">
        <v>922</v>
      </c>
      <c r="AR58" s="144" t="s">
        <v>923</v>
      </c>
    </row>
    <row r="59" spans="3:44">
      <c r="C59" s="160" t="s">
        <v>504</v>
      </c>
      <c r="D59" s="144" t="s">
        <v>449</v>
      </c>
      <c r="E59" s="161" t="s">
        <v>398</v>
      </c>
      <c r="F59" s="144" t="s">
        <v>434</v>
      </c>
      <c r="G59" s="144" t="s">
        <v>505</v>
      </c>
      <c r="H59" s="144" t="s">
        <v>450</v>
      </c>
      <c r="I59" s="144" t="s">
        <v>450</v>
      </c>
      <c r="J59" s="162">
        <v>29500000</v>
      </c>
      <c r="K59" s="163">
        <v>32000000</v>
      </c>
      <c r="L59" s="162">
        <v>32000000</v>
      </c>
      <c r="M59" s="162">
        <v>0</v>
      </c>
      <c r="N59" s="162">
        <v>0</v>
      </c>
      <c r="O59" s="162">
        <v>0</v>
      </c>
      <c r="P59" s="163">
        <v>31131933</v>
      </c>
      <c r="Q59" s="162">
        <v>31131933</v>
      </c>
      <c r="R59" s="162">
        <v>0</v>
      </c>
      <c r="S59" s="162">
        <v>31131933</v>
      </c>
      <c r="T59" s="162">
        <v>31131933</v>
      </c>
      <c r="U59" s="162">
        <v>868067</v>
      </c>
      <c r="V59" s="162">
        <v>868067</v>
      </c>
      <c r="W59" s="162">
        <v>868067</v>
      </c>
      <c r="X59" s="162">
        <v>868067</v>
      </c>
      <c r="Y59" s="162">
        <v>0</v>
      </c>
      <c r="Z59" s="162">
        <v>0</v>
      </c>
      <c r="AA59" s="162">
        <v>0</v>
      </c>
      <c r="AB59" s="162">
        <v>0</v>
      </c>
      <c r="AC59" s="162">
        <v>2500000</v>
      </c>
      <c r="AD59" s="144" t="s">
        <v>911</v>
      </c>
      <c r="AE59" s="165" t="s">
        <v>913</v>
      </c>
      <c r="AF59" s="144" t="s">
        <v>959</v>
      </c>
      <c r="AG59" s="144" t="s">
        <v>960</v>
      </c>
      <c r="AH59" s="144" t="s">
        <v>919</v>
      </c>
      <c r="AI59" s="144" t="s">
        <v>919</v>
      </c>
      <c r="AJ59" s="144" t="s">
        <v>919</v>
      </c>
      <c r="AK59" s="144" t="s">
        <v>912</v>
      </c>
      <c r="AL59" s="144" t="s">
        <v>919</v>
      </c>
      <c r="AM59" s="144" t="s">
        <v>919</v>
      </c>
      <c r="AN59" s="144" t="s">
        <v>949</v>
      </c>
      <c r="AO59" s="144" t="s">
        <v>961</v>
      </c>
      <c r="AP59" s="144" t="s">
        <v>450</v>
      </c>
      <c r="AQ59" s="160" t="s">
        <v>922</v>
      </c>
      <c r="AR59" s="144" t="s">
        <v>923</v>
      </c>
    </row>
    <row r="60" spans="3:44">
      <c r="C60" s="160" t="s">
        <v>504</v>
      </c>
      <c r="D60" s="144" t="s">
        <v>531</v>
      </c>
      <c r="E60" s="161" t="s">
        <v>398</v>
      </c>
      <c r="F60" s="144" t="s">
        <v>434</v>
      </c>
      <c r="G60" s="144" t="s">
        <v>505</v>
      </c>
      <c r="H60" s="144" t="s">
        <v>532</v>
      </c>
      <c r="I60" s="144" t="s">
        <v>533</v>
      </c>
      <c r="J60" s="162">
        <v>11000000</v>
      </c>
      <c r="K60" s="163">
        <v>11000000</v>
      </c>
      <c r="L60" s="162">
        <v>11000000</v>
      </c>
      <c r="M60" s="162">
        <v>0</v>
      </c>
      <c r="N60" s="162">
        <v>8621.68</v>
      </c>
      <c r="O60" s="162">
        <v>0</v>
      </c>
      <c r="P60" s="163">
        <v>8085309.0499999998</v>
      </c>
      <c r="Q60" s="162">
        <v>8085309.0499999998</v>
      </c>
      <c r="R60" s="162">
        <v>0</v>
      </c>
      <c r="S60" s="162">
        <v>8093930.7300000004</v>
      </c>
      <c r="T60" s="162">
        <v>8093930.7300000004</v>
      </c>
      <c r="U60" s="162">
        <v>2906069.27</v>
      </c>
      <c r="V60" s="162">
        <v>2906069.27</v>
      </c>
      <c r="W60" s="162">
        <v>2906069.27</v>
      </c>
      <c r="X60" s="162">
        <v>2906069.27</v>
      </c>
      <c r="Y60" s="162">
        <v>0</v>
      </c>
      <c r="Z60" s="162">
        <v>0</v>
      </c>
      <c r="AA60" s="162">
        <v>0</v>
      </c>
      <c r="AB60" s="162">
        <v>0</v>
      </c>
      <c r="AC60" s="162">
        <v>0</v>
      </c>
      <c r="AD60" s="144" t="s">
        <v>911</v>
      </c>
      <c r="AE60" s="165" t="s">
        <v>913</v>
      </c>
      <c r="AF60" s="144" t="s">
        <v>962</v>
      </c>
      <c r="AG60" s="144" t="s">
        <v>1026</v>
      </c>
      <c r="AH60" s="144" t="s">
        <v>919</v>
      </c>
      <c r="AI60" s="144" t="s">
        <v>919</v>
      </c>
      <c r="AJ60" s="144" t="s">
        <v>919</v>
      </c>
      <c r="AK60" s="144" t="s">
        <v>912</v>
      </c>
      <c r="AL60" s="144" t="s">
        <v>919</v>
      </c>
      <c r="AM60" s="144" t="s">
        <v>919</v>
      </c>
      <c r="AN60" s="144" t="s">
        <v>949</v>
      </c>
      <c r="AO60" s="144" t="s">
        <v>965</v>
      </c>
      <c r="AP60" s="144" t="s">
        <v>533</v>
      </c>
      <c r="AQ60" s="160" t="s">
        <v>922</v>
      </c>
      <c r="AR60" s="144" t="s">
        <v>923</v>
      </c>
    </row>
    <row r="61" spans="3:44">
      <c r="C61" s="160" t="s">
        <v>504</v>
      </c>
      <c r="D61" s="144" t="s">
        <v>534</v>
      </c>
      <c r="E61" s="161" t="s">
        <v>398</v>
      </c>
      <c r="F61" s="144" t="s">
        <v>434</v>
      </c>
      <c r="G61" s="144" t="s">
        <v>505</v>
      </c>
      <c r="H61" s="144" t="s">
        <v>535</v>
      </c>
      <c r="I61" s="144" t="s">
        <v>536</v>
      </c>
      <c r="J61" s="162">
        <v>2491650</v>
      </c>
      <c r="K61" s="163">
        <v>2491650</v>
      </c>
      <c r="L61" s="162">
        <v>2491650</v>
      </c>
      <c r="M61" s="162">
        <v>0</v>
      </c>
      <c r="N61" s="162">
        <v>0</v>
      </c>
      <c r="O61" s="162">
        <v>0</v>
      </c>
      <c r="P61" s="163">
        <v>0</v>
      </c>
      <c r="Q61" s="162">
        <v>0</v>
      </c>
      <c r="R61" s="162">
        <v>0</v>
      </c>
      <c r="S61" s="162">
        <v>0</v>
      </c>
      <c r="T61" s="162">
        <v>0</v>
      </c>
      <c r="U61" s="162">
        <v>2491650</v>
      </c>
      <c r="V61" s="162">
        <v>2491650</v>
      </c>
      <c r="W61" s="162">
        <v>2491650</v>
      </c>
      <c r="X61" s="162">
        <v>2491650</v>
      </c>
      <c r="Y61" s="162">
        <v>0</v>
      </c>
      <c r="Z61" s="162">
        <v>0</v>
      </c>
      <c r="AA61" s="162">
        <v>0</v>
      </c>
      <c r="AB61" s="162">
        <v>0</v>
      </c>
      <c r="AC61" s="162">
        <v>0</v>
      </c>
      <c r="AD61" s="144" t="s">
        <v>911</v>
      </c>
      <c r="AE61" s="165" t="s">
        <v>913</v>
      </c>
      <c r="AF61" s="144" t="s">
        <v>962</v>
      </c>
      <c r="AG61" s="144" t="s">
        <v>1027</v>
      </c>
      <c r="AH61" s="144" t="s">
        <v>919</v>
      </c>
      <c r="AI61" s="144" t="s">
        <v>919</v>
      </c>
      <c r="AJ61" s="144" t="s">
        <v>919</v>
      </c>
      <c r="AK61" s="144" t="s">
        <v>912</v>
      </c>
      <c r="AL61" s="144" t="s">
        <v>1028</v>
      </c>
      <c r="AM61" s="144" t="s">
        <v>919</v>
      </c>
      <c r="AN61" s="144" t="s">
        <v>949</v>
      </c>
      <c r="AO61" s="144" t="s">
        <v>965</v>
      </c>
      <c r="AP61" s="144" t="s">
        <v>536</v>
      </c>
      <c r="AQ61" s="160" t="s">
        <v>922</v>
      </c>
      <c r="AR61" s="144" t="s">
        <v>923</v>
      </c>
    </row>
    <row r="62" spans="3:44">
      <c r="C62" s="160" t="s">
        <v>504</v>
      </c>
      <c r="D62" s="144" t="s">
        <v>537</v>
      </c>
      <c r="E62" s="161" t="s">
        <v>398</v>
      </c>
      <c r="F62" s="144" t="s">
        <v>434</v>
      </c>
      <c r="G62" s="144" t="s">
        <v>505</v>
      </c>
      <c r="H62" s="144" t="s">
        <v>538</v>
      </c>
      <c r="I62" s="144" t="s">
        <v>539</v>
      </c>
      <c r="J62" s="162">
        <v>2485752</v>
      </c>
      <c r="K62" s="163">
        <v>2485752</v>
      </c>
      <c r="L62" s="162">
        <v>2485752</v>
      </c>
      <c r="M62" s="162">
        <v>0</v>
      </c>
      <c r="N62" s="162">
        <v>0</v>
      </c>
      <c r="O62" s="162">
        <v>0</v>
      </c>
      <c r="P62" s="163">
        <v>1223896.56</v>
      </c>
      <c r="Q62" s="162">
        <v>1223896.56</v>
      </c>
      <c r="R62" s="162">
        <v>0</v>
      </c>
      <c r="S62" s="162">
        <v>1223896.56</v>
      </c>
      <c r="T62" s="162">
        <v>1223896.56</v>
      </c>
      <c r="U62" s="162">
        <v>1261855.44</v>
      </c>
      <c r="V62" s="162">
        <v>1261855.44</v>
      </c>
      <c r="W62" s="162">
        <v>1261855.44</v>
      </c>
      <c r="X62" s="162">
        <v>1261855.44</v>
      </c>
      <c r="Y62" s="162">
        <v>0</v>
      </c>
      <c r="Z62" s="162">
        <v>0</v>
      </c>
      <c r="AA62" s="162">
        <v>0</v>
      </c>
      <c r="AB62" s="162">
        <v>0</v>
      </c>
      <c r="AC62" s="162">
        <v>0</v>
      </c>
      <c r="AD62" s="144" t="s">
        <v>911</v>
      </c>
      <c r="AE62" s="165" t="s">
        <v>913</v>
      </c>
      <c r="AF62" s="144" t="s">
        <v>962</v>
      </c>
      <c r="AG62" s="144" t="s">
        <v>1029</v>
      </c>
      <c r="AH62" s="144" t="s">
        <v>919</v>
      </c>
      <c r="AI62" s="144" t="s">
        <v>919</v>
      </c>
      <c r="AJ62" s="144" t="s">
        <v>919</v>
      </c>
      <c r="AK62" s="144" t="s">
        <v>912</v>
      </c>
      <c r="AL62" s="144" t="s">
        <v>919</v>
      </c>
      <c r="AM62" s="144" t="s">
        <v>919</v>
      </c>
      <c r="AN62" s="144" t="s">
        <v>949</v>
      </c>
      <c r="AO62" s="144" t="s">
        <v>965</v>
      </c>
      <c r="AP62" s="144" t="s">
        <v>539</v>
      </c>
      <c r="AQ62" s="160" t="s">
        <v>922</v>
      </c>
      <c r="AR62" s="144" t="s">
        <v>923</v>
      </c>
    </row>
    <row r="63" spans="3:44">
      <c r="C63" s="160" t="s">
        <v>504</v>
      </c>
      <c r="D63" s="144" t="s">
        <v>540</v>
      </c>
      <c r="E63" s="161" t="s">
        <v>398</v>
      </c>
      <c r="F63" s="144" t="s">
        <v>492</v>
      </c>
      <c r="G63" s="144" t="s">
        <v>505</v>
      </c>
      <c r="H63" s="144" t="s">
        <v>541</v>
      </c>
      <c r="I63" s="144" t="s">
        <v>541</v>
      </c>
      <c r="J63" s="162">
        <v>1000000</v>
      </c>
      <c r="K63" s="163">
        <v>1000000</v>
      </c>
      <c r="L63" s="162">
        <v>1000000</v>
      </c>
      <c r="M63" s="162">
        <v>0</v>
      </c>
      <c r="N63" s="162">
        <v>445176</v>
      </c>
      <c r="O63" s="162">
        <v>0</v>
      </c>
      <c r="P63" s="163">
        <v>281764</v>
      </c>
      <c r="Q63" s="162">
        <v>0</v>
      </c>
      <c r="R63" s="162">
        <v>0</v>
      </c>
      <c r="S63" s="162">
        <v>726940</v>
      </c>
      <c r="T63" s="162">
        <v>726940</v>
      </c>
      <c r="U63" s="162">
        <v>273060</v>
      </c>
      <c r="V63" s="162">
        <v>273060</v>
      </c>
      <c r="W63" s="162">
        <v>273060</v>
      </c>
      <c r="X63" s="162">
        <v>273060</v>
      </c>
      <c r="Y63" s="162">
        <v>0</v>
      </c>
      <c r="Z63" s="162">
        <v>0</v>
      </c>
      <c r="AA63" s="162">
        <v>0</v>
      </c>
      <c r="AB63" s="162">
        <v>0</v>
      </c>
      <c r="AC63" s="162">
        <v>0</v>
      </c>
      <c r="AD63" s="144" t="s">
        <v>911</v>
      </c>
      <c r="AE63" s="165" t="s">
        <v>913</v>
      </c>
      <c r="AF63" s="144" t="s">
        <v>1030</v>
      </c>
      <c r="AG63" s="144" t="s">
        <v>1031</v>
      </c>
      <c r="AH63" s="144" t="s">
        <v>919</v>
      </c>
      <c r="AI63" s="144" t="s">
        <v>919</v>
      </c>
      <c r="AJ63" s="144" t="s">
        <v>919</v>
      </c>
      <c r="AK63" s="144" t="s">
        <v>912</v>
      </c>
      <c r="AL63" s="144" t="s">
        <v>919</v>
      </c>
      <c r="AM63" s="144" t="s">
        <v>919</v>
      </c>
      <c r="AN63" s="144" t="s">
        <v>949</v>
      </c>
      <c r="AO63" s="144" t="s">
        <v>1032</v>
      </c>
      <c r="AP63" s="144" t="s">
        <v>541</v>
      </c>
      <c r="AQ63" s="160" t="s">
        <v>922</v>
      </c>
      <c r="AR63" s="144" t="s">
        <v>923</v>
      </c>
    </row>
    <row r="64" spans="3:44">
      <c r="C64" s="160" t="s">
        <v>504</v>
      </c>
      <c r="D64" s="144" t="s">
        <v>454</v>
      </c>
      <c r="E64" s="161" t="s">
        <v>398</v>
      </c>
      <c r="F64" s="144" t="s">
        <v>434</v>
      </c>
      <c r="G64" s="144" t="s">
        <v>505</v>
      </c>
      <c r="H64" s="144" t="s">
        <v>455</v>
      </c>
      <c r="I64" s="144" t="s">
        <v>456</v>
      </c>
      <c r="J64" s="162">
        <v>0</v>
      </c>
      <c r="K64" s="163">
        <v>400000</v>
      </c>
      <c r="L64" s="162">
        <v>400000</v>
      </c>
      <c r="M64" s="162">
        <v>0</v>
      </c>
      <c r="N64" s="162">
        <v>0</v>
      </c>
      <c r="O64" s="162">
        <v>0</v>
      </c>
      <c r="P64" s="163">
        <v>0</v>
      </c>
      <c r="Q64" s="162">
        <v>0</v>
      </c>
      <c r="R64" s="162">
        <v>0</v>
      </c>
      <c r="S64" s="162">
        <v>0</v>
      </c>
      <c r="T64" s="162">
        <v>0</v>
      </c>
      <c r="U64" s="162">
        <v>400000</v>
      </c>
      <c r="V64" s="162">
        <v>400000</v>
      </c>
      <c r="W64" s="162">
        <v>400000</v>
      </c>
      <c r="X64" s="162">
        <v>400000</v>
      </c>
      <c r="Y64" s="162">
        <v>0</v>
      </c>
      <c r="Z64" s="162">
        <v>0</v>
      </c>
      <c r="AA64" s="162">
        <v>0</v>
      </c>
      <c r="AB64" s="162">
        <v>0</v>
      </c>
      <c r="AC64" s="162">
        <v>400000</v>
      </c>
      <c r="AD64" s="144" t="s">
        <v>911</v>
      </c>
      <c r="AE64" s="165" t="s">
        <v>913</v>
      </c>
      <c r="AF64" s="144" t="s">
        <v>966</v>
      </c>
      <c r="AG64" s="144" t="s">
        <v>967</v>
      </c>
      <c r="AH64" s="144" t="s">
        <v>919</v>
      </c>
      <c r="AI64" s="144" t="s">
        <v>919</v>
      </c>
      <c r="AJ64" s="144" t="s">
        <v>919</v>
      </c>
      <c r="AK64" s="144" t="s">
        <v>912</v>
      </c>
      <c r="AL64" s="144" t="s">
        <v>919</v>
      </c>
      <c r="AM64" s="144" t="s">
        <v>919</v>
      </c>
      <c r="AN64" s="144" t="s">
        <v>949</v>
      </c>
      <c r="AO64" s="144" t="s">
        <v>968</v>
      </c>
      <c r="AP64" s="144" t="s">
        <v>456</v>
      </c>
      <c r="AQ64" s="160" t="s">
        <v>922</v>
      </c>
      <c r="AR64" s="144" t="s">
        <v>923</v>
      </c>
    </row>
    <row r="65" spans="3:44">
      <c r="C65" s="160" t="s">
        <v>504</v>
      </c>
      <c r="D65" s="144" t="s">
        <v>542</v>
      </c>
      <c r="E65" s="161" t="s">
        <v>398</v>
      </c>
      <c r="F65" s="144" t="s">
        <v>434</v>
      </c>
      <c r="G65" s="144" t="s">
        <v>505</v>
      </c>
      <c r="H65" s="144" t="s">
        <v>543</v>
      </c>
      <c r="I65" s="144" t="s">
        <v>543</v>
      </c>
      <c r="J65" s="162">
        <v>1000000</v>
      </c>
      <c r="K65" s="163">
        <v>1000000</v>
      </c>
      <c r="L65" s="162">
        <v>1000000</v>
      </c>
      <c r="M65" s="162">
        <v>0</v>
      </c>
      <c r="N65" s="162">
        <v>200000</v>
      </c>
      <c r="O65" s="162">
        <v>0</v>
      </c>
      <c r="P65" s="163">
        <v>200000</v>
      </c>
      <c r="Q65" s="162">
        <v>0</v>
      </c>
      <c r="R65" s="162">
        <v>0</v>
      </c>
      <c r="S65" s="162">
        <v>400000</v>
      </c>
      <c r="T65" s="162">
        <v>400000</v>
      </c>
      <c r="U65" s="162">
        <v>600000</v>
      </c>
      <c r="V65" s="162">
        <v>600000</v>
      </c>
      <c r="W65" s="162">
        <v>600000</v>
      </c>
      <c r="X65" s="162">
        <v>600000</v>
      </c>
      <c r="Y65" s="162">
        <v>0</v>
      </c>
      <c r="Z65" s="162">
        <v>0</v>
      </c>
      <c r="AA65" s="162">
        <v>0</v>
      </c>
      <c r="AB65" s="162">
        <v>0</v>
      </c>
      <c r="AC65" s="162">
        <v>0</v>
      </c>
      <c r="AD65" s="144" t="s">
        <v>911</v>
      </c>
      <c r="AE65" s="165" t="s">
        <v>913</v>
      </c>
      <c r="AF65" s="144" t="s">
        <v>966</v>
      </c>
      <c r="AG65" s="144" t="s">
        <v>1033</v>
      </c>
      <c r="AH65" s="144" t="s">
        <v>919</v>
      </c>
      <c r="AI65" s="144" t="s">
        <v>919</v>
      </c>
      <c r="AJ65" s="144" t="s">
        <v>919</v>
      </c>
      <c r="AK65" s="144" t="s">
        <v>912</v>
      </c>
      <c r="AL65" s="144" t="s">
        <v>919</v>
      </c>
      <c r="AM65" s="144" t="s">
        <v>919</v>
      </c>
      <c r="AN65" s="144" t="s">
        <v>949</v>
      </c>
      <c r="AO65" s="144" t="s">
        <v>968</v>
      </c>
      <c r="AP65" s="144" t="s">
        <v>543</v>
      </c>
      <c r="AQ65" s="160" t="s">
        <v>922</v>
      </c>
      <c r="AR65" s="144" t="s">
        <v>923</v>
      </c>
    </row>
    <row r="66" spans="3:44">
      <c r="C66" s="160" t="s">
        <v>504</v>
      </c>
      <c r="D66" s="144" t="s">
        <v>544</v>
      </c>
      <c r="E66" s="161" t="s">
        <v>398</v>
      </c>
      <c r="F66" s="144" t="s">
        <v>434</v>
      </c>
      <c r="G66" s="144" t="s">
        <v>505</v>
      </c>
      <c r="H66" s="144" t="s">
        <v>545</v>
      </c>
      <c r="I66" s="144" t="s">
        <v>546</v>
      </c>
      <c r="J66" s="162">
        <v>6960000</v>
      </c>
      <c r="K66" s="163">
        <v>6960000</v>
      </c>
      <c r="L66" s="162">
        <v>6960000</v>
      </c>
      <c r="M66" s="162">
        <v>0</v>
      </c>
      <c r="N66" s="162">
        <v>0</v>
      </c>
      <c r="O66" s="162">
        <v>0</v>
      </c>
      <c r="P66" s="163">
        <v>6847524</v>
      </c>
      <c r="Q66" s="162">
        <v>6847524</v>
      </c>
      <c r="R66" s="162">
        <v>0</v>
      </c>
      <c r="S66" s="162">
        <v>6847524</v>
      </c>
      <c r="T66" s="162">
        <v>6847524</v>
      </c>
      <c r="U66" s="162">
        <v>112476</v>
      </c>
      <c r="V66" s="162">
        <v>112476</v>
      </c>
      <c r="W66" s="162">
        <v>112476</v>
      </c>
      <c r="X66" s="162">
        <v>112476</v>
      </c>
      <c r="Y66" s="162">
        <v>0</v>
      </c>
      <c r="Z66" s="162">
        <v>0</v>
      </c>
      <c r="AA66" s="162">
        <v>0</v>
      </c>
      <c r="AB66" s="162">
        <v>0</v>
      </c>
      <c r="AC66" s="162">
        <v>0</v>
      </c>
      <c r="AD66" s="144" t="s">
        <v>911</v>
      </c>
      <c r="AE66" s="165" t="s">
        <v>914</v>
      </c>
      <c r="AF66" s="144" t="s">
        <v>969</v>
      </c>
      <c r="AG66" s="144" t="s">
        <v>1034</v>
      </c>
      <c r="AH66" s="144" t="s">
        <v>919</v>
      </c>
      <c r="AI66" s="144" t="s">
        <v>919</v>
      </c>
      <c r="AJ66" s="144" t="s">
        <v>919</v>
      </c>
      <c r="AK66" s="144" t="s">
        <v>912</v>
      </c>
      <c r="AL66" s="144" t="s">
        <v>919</v>
      </c>
      <c r="AM66" s="144" t="s">
        <v>919</v>
      </c>
      <c r="AN66" s="144" t="s">
        <v>971</v>
      </c>
      <c r="AO66" s="144" t="s">
        <v>972</v>
      </c>
      <c r="AP66" s="144" t="s">
        <v>546</v>
      </c>
      <c r="AQ66" s="160" t="s">
        <v>922</v>
      </c>
      <c r="AR66" s="144" t="s">
        <v>923</v>
      </c>
    </row>
    <row r="67" spans="3:44">
      <c r="C67" s="160" t="s">
        <v>504</v>
      </c>
      <c r="D67" s="144" t="s">
        <v>547</v>
      </c>
      <c r="E67" s="161" t="s">
        <v>398</v>
      </c>
      <c r="F67" s="144" t="s">
        <v>434</v>
      </c>
      <c r="G67" s="144" t="s">
        <v>505</v>
      </c>
      <c r="H67" s="144" t="s">
        <v>548</v>
      </c>
      <c r="I67" s="144" t="s">
        <v>549</v>
      </c>
      <c r="J67" s="162">
        <v>3550000</v>
      </c>
      <c r="K67" s="163">
        <v>3550000</v>
      </c>
      <c r="L67" s="162">
        <v>3550000</v>
      </c>
      <c r="M67" s="162">
        <v>0</v>
      </c>
      <c r="N67" s="162">
        <v>0</v>
      </c>
      <c r="O67" s="162">
        <v>0</v>
      </c>
      <c r="P67" s="163">
        <v>3544296</v>
      </c>
      <c r="Q67" s="162">
        <v>3544296</v>
      </c>
      <c r="R67" s="162">
        <v>0</v>
      </c>
      <c r="S67" s="162">
        <v>3544296</v>
      </c>
      <c r="T67" s="162">
        <v>3544296</v>
      </c>
      <c r="U67" s="162">
        <v>5704</v>
      </c>
      <c r="V67" s="162">
        <v>5704</v>
      </c>
      <c r="W67" s="162">
        <v>5704</v>
      </c>
      <c r="X67" s="162">
        <v>5704</v>
      </c>
      <c r="Y67" s="162">
        <v>0</v>
      </c>
      <c r="Z67" s="162">
        <v>0</v>
      </c>
      <c r="AA67" s="162">
        <v>0</v>
      </c>
      <c r="AB67" s="162">
        <v>0</v>
      </c>
      <c r="AC67" s="162">
        <v>0</v>
      </c>
      <c r="AD67" s="144" t="s">
        <v>911</v>
      </c>
      <c r="AE67" s="165" t="s">
        <v>914</v>
      </c>
      <c r="AF67" s="144" t="s">
        <v>969</v>
      </c>
      <c r="AG67" s="144" t="s">
        <v>1035</v>
      </c>
      <c r="AH67" s="144" t="s">
        <v>919</v>
      </c>
      <c r="AI67" s="144" t="s">
        <v>919</v>
      </c>
      <c r="AJ67" s="144" t="s">
        <v>919</v>
      </c>
      <c r="AK67" s="144" t="s">
        <v>912</v>
      </c>
      <c r="AL67" s="144" t="s">
        <v>919</v>
      </c>
      <c r="AM67" s="144" t="s">
        <v>919</v>
      </c>
      <c r="AN67" s="144" t="s">
        <v>971</v>
      </c>
      <c r="AO67" s="144" t="s">
        <v>972</v>
      </c>
      <c r="AP67" s="144" t="s">
        <v>549</v>
      </c>
      <c r="AQ67" s="160" t="s">
        <v>922</v>
      </c>
      <c r="AR67" s="144" t="s">
        <v>923</v>
      </c>
    </row>
    <row r="68" spans="3:44">
      <c r="C68" s="160" t="s">
        <v>504</v>
      </c>
      <c r="D68" s="144" t="s">
        <v>457</v>
      </c>
      <c r="E68" s="161" t="s">
        <v>398</v>
      </c>
      <c r="F68" s="144" t="s">
        <v>434</v>
      </c>
      <c r="G68" s="144" t="s">
        <v>505</v>
      </c>
      <c r="H68" s="144" t="s">
        <v>458</v>
      </c>
      <c r="I68" s="144" t="s">
        <v>459</v>
      </c>
      <c r="J68" s="162">
        <v>16070</v>
      </c>
      <c r="K68" s="163">
        <v>16070</v>
      </c>
      <c r="L68" s="162">
        <v>16070</v>
      </c>
      <c r="M68" s="162">
        <v>0</v>
      </c>
      <c r="N68" s="162">
        <v>0</v>
      </c>
      <c r="O68" s="162">
        <v>0</v>
      </c>
      <c r="P68" s="163">
        <v>15873.74</v>
      </c>
      <c r="Q68" s="162">
        <v>15873.74</v>
      </c>
      <c r="R68" s="162">
        <v>0</v>
      </c>
      <c r="S68" s="162">
        <v>15873.74</v>
      </c>
      <c r="T68" s="162">
        <v>15873.74</v>
      </c>
      <c r="U68" s="162">
        <v>196.26</v>
      </c>
      <c r="V68" s="162">
        <v>196.26</v>
      </c>
      <c r="W68" s="162">
        <v>196.26</v>
      </c>
      <c r="X68" s="162">
        <v>196.26</v>
      </c>
      <c r="Y68" s="162">
        <v>0</v>
      </c>
      <c r="Z68" s="162">
        <v>0</v>
      </c>
      <c r="AA68" s="162">
        <v>0</v>
      </c>
      <c r="AB68" s="162">
        <v>0</v>
      </c>
      <c r="AC68" s="162">
        <v>0</v>
      </c>
      <c r="AD68" s="144" t="s">
        <v>911</v>
      </c>
      <c r="AE68" s="165" t="s">
        <v>914</v>
      </c>
      <c r="AF68" s="144" t="s">
        <v>969</v>
      </c>
      <c r="AG68" s="144" t="s">
        <v>970</v>
      </c>
      <c r="AH68" s="144" t="s">
        <v>919</v>
      </c>
      <c r="AI68" s="144" t="s">
        <v>919</v>
      </c>
      <c r="AJ68" s="144" t="s">
        <v>919</v>
      </c>
      <c r="AK68" s="144" t="s">
        <v>912</v>
      </c>
      <c r="AL68" s="144" t="s">
        <v>919</v>
      </c>
      <c r="AM68" s="144" t="s">
        <v>919</v>
      </c>
      <c r="AN68" s="144" t="s">
        <v>971</v>
      </c>
      <c r="AO68" s="144" t="s">
        <v>972</v>
      </c>
      <c r="AP68" s="144" t="s">
        <v>459</v>
      </c>
      <c r="AQ68" s="160" t="s">
        <v>922</v>
      </c>
      <c r="AR68" s="144" t="s">
        <v>923</v>
      </c>
    </row>
    <row r="69" spans="3:44">
      <c r="C69" s="160" t="s">
        <v>504</v>
      </c>
      <c r="D69" s="144" t="s">
        <v>550</v>
      </c>
      <c r="E69" s="161" t="s">
        <v>398</v>
      </c>
      <c r="F69" s="144" t="s">
        <v>434</v>
      </c>
      <c r="G69" s="144" t="s">
        <v>505</v>
      </c>
      <c r="H69" s="144" t="s">
        <v>551</v>
      </c>
      <c r="I69" s="144" t="s">
        <v>551</v>
      </c>
      <c r="J69" s="162">
        <v>1500000</v>
      </c>
      <c r="K69" s="163">
        <v>1500000</v>
      </c>
      <c r="L69" s="162">
        <v>1500000</v>
      </c>
      <c r="M69" s="162">
        <v>0</v>
      </c>
      <c r="N69" s="162">
        <v>755574.24</v>
      </c>
      <c r="O69" s="162">
        <v>0</v>
      </c>
      <c r="P69" s="163">
        <v>742657.94</v>
      </c>
      <c r="Q69" s="162">
        <v>742657.94</v>
      </c>
      <c r="R69" s="162">
        <v>0</v>
      </c>
      <c r="S69" s="162">
        <v>1498232.18</v>
      </c>
      <c r="T69" s="162">
        <v>1498232.18</v>
      </c>
      <c r="U69" s="162">
        <v>1767.82</v>
      </c>
      <c r="V69" s="162">
        <v>1767.82</v>
      </c>
      <c r="W69" s="162">
        <v>1767.82</v>
      </c>
      <c r="X69" s="162">
        <v>1767.82</v>
      </c>
      <c r="Y69" s="162">
        <v>0</v>
      </c>
      <c r="Z69" s="162">
        <v>0</v>
      </c>
      <c r="AA69" s="162">
        <v>0</v>
      </c>
      <c r="AB69" s="162">
        <v>0</v>
      </c>
      <c r="AC69" s="162">
        <v>0</v>
      </c>
      <c r="AD69" s="144" t="s">
        <v>911</v>
      </c>
      <c r="AE69" s="165" t="s">
        <v>914</v>
      </c>
      <c r="AF69" s="144" t="s">
        <v>997</v>
      </c>
      <c r="AG69" s="144" t="s">
        <v>1036</v>
      </c>
      <c r="AH69" s="144" t="s">
        <v>919</v>
      </c>
      <c r="AI69" s="144" t="s">
        <v>919</v>
      </c>
      <c r="AJ69" s="144" t="s">
        <v>919</v>
      </c>
      <c r="AK69" s="144" t="s">
        <v>912</v>
      </c>
      <c r="AL69" s="144" t="s">
        <v>919</v>
      </c>
      <c r="AM69" s="144" t="s">
        <v>919</v>
      </c>
      <c r="AN69" s="144" t="s">
        <v>971</v>
      </c>
      <c r="AO69" s="144" t="s">
        <v>1037</v>
      </c>
      <c r="AP69" s="144" t="s">
        <v>551</v>
      </c>
      <c r="AQ69" s="160" t="s">
        <v>922</v>
      </c>
      <c r="AR69" s="144" t="s">
        <v>923</v>
      </c>
    </row>
    <row r="70" spans="3:44">
      <c r="C70" s="160" t="s">
        <v>504</v>
      </c>
      <c r="D70" s="144" t="s">
        <v>552</v>
      </c>
      <c r="E70" s="161" t="s">
        <v>398</v>
      </c>
      <c r="F70" s="144" t="s">
        <v>434</v>
      </c>
      <c r="G70" s="144" t="s">
        <v>505</v>
      </c>
      <c r="H70" s="144" t="s">
        <v>553</v>
      </c>
      <c r="I70" s="144" t="s">
        <v>554</v>
      </c>
      <c r="J70" s="162">
        <v>9000</v>
      </c>
      <c r="K70" s="163">
        <v>9000</v>
      </c>
      <c r="L70" s="162">
        <v>9000</v>
      </c>
      <c r="M70" s="162">
        <v>0</v>
      </c>
      <c r="N70" s="162">
        <v>0</v>
      </c>
      <c r="O70" s="162">
        <v>0</v>
      </c>
      <c r="P70" s="163">
        <v>0</v>
      </c>
      <c r="Q70" s="162">
        <v>0</v>
      </c>
      <c r="R70" s="162">
        <v>0</v>
      </c>
      <c r="S70" s="162">
        <v>0</v>
      </c>
      <c r="T70" s="162">
        <v>0</v>
      </c>
      <c r="U70" s="162">
        <v>9000</v>
      </c>
      <c r="V70" s="162">
        <v>9000</v>
      </c>
      <c r="W70" s="162">
        <v>9000</v>
      </c>
      <c r="X70" s="162">
        <v>9000</v>
      </c>
      <c r="Y70" s="162">
        <v>0</v>
      </c>
      <c r="Z70" s="162">
        <v>0</v>
      </c>
      <c r="AA70" s="162">
        <v>0</v>
      </c>
      <c r="AB70" s="162">
        <v>0</v>
      </c>
      <c r="AC70" s="162">
        <v>0</v>
      </c>
      <c r="AD70" s="144" t="s">
        <v>911</v>
      </c>
      <c r="AE70" s="165" t="s">
        <v>914</v>
      </c>
      <c r="AF70" s="144" t="s">
        <v>1038</v>
      </c>
      <c r="AG70" s="144" t="s">
        <v>1039</v>
      </c>
      <c r="AH70" s="144" t="s">
        <v>919</v>
      </c>
      <c r="AI70" s="144" t="s">
        <v>919</v>
      </c>
      <c r="AJ70" s="144" t="s">
        <v>919</v>
      </c>
      <c r="AK70" s="144" t="s">
        <v>912</v>
      </c>
      <c r="AL70" s="144" t="s">
        <v>919</v>
      </c>
      <c r="AM70" s="144" t="s">
        <v>919</v>
      </c>
      <c r="AN70" s="144" t="s">
        <v>971</v>
      </c>
      <c r="AO70" s="144" t="s">
        <v>1040</v>
      </c>
      <c r="AP70" s="144" t="s">
        <v>554</v>
      </c>
      <c r="AQ70" s="160" t="s">
        <v>922</v>
      </c>
      <c r="AR70" s="144" t="s">
        <v>923</v>
      </c>
    </row>
    <row r="71" spans="3:44">
      <c r="C71" s="160" t="s">
        <v>504</v>
      </c>
      <c r="D71" s="144" t="s">
        <v>555</v>
      </c>
      <c r="E71" s="161" t="s">
        <v>398</v>
      </c>
      <c r="F71" s="144" t="s">
        <v>434</v>
      </c>
      <c r="G71" s="144" t="s">
        <v>505</v>
      </c>
      <c r="H71" s="144" t="s">
        <v>556</v>
      </c>
      <c r="I71" s="144" t="s">
        <v>557</v>
      </c>
      <c r="J71" s="162">
        <v>12000</v>
      </c>
      <c r="K71" s="163">
        <v>12000</v>
      </c>
      <c r="L71" s="162">
        <v>12000</v>
      </c>
      <c r="M71" s="162">
        <v>0</v>
      </c>
      <c r="N71" s="162">
        <v>0</v>
      </c>
      <c r="O71" s="162">
        <v>0</v>
      </c>
      <c r="P71" s="163">
        <v>0</v>
      </c>
      <c r="Q71" s="162">
        <v>0</v>
      </c>
      <c r="R71" s="162">
        <v>0</v>
      </c>
      <c r="S71" s="162">
        <v>0</v>
      </c>
      <c r="T71" s="162">
        <v>0</v>
      </c>
      <c r="U71" s="162">
        <v>12000</v>
      </c>
      <c r="V71" s="162">
        <v>12000</v>
      </c>
      <c r="W71" s="162">
        <v>12000</v>
      </c>
      <c r="X71" s="162">
        <v>12000</v>
      </c>
      <c r="Y71" s="162">
        <v>0</v>
      </c>
      <c r="Z71" s="162">
        <v>0</v>
      </c>
      <c r="AA71" s="162">
        <v>0</v>
      </c>
      <c r="AB71" s="162">
        <v>0</v>
      </c>
      <c r="AC71" s="162">
        <v>0</v>
      </c>
      <c r="AD71" s="144" t="s">
        <v>911</v>
      </c>
      <c r="AE71" s="165" t="s">
        <v>914</v>
      </c>
      <c r="AF71" s="144" t="s">
        <v>1038</v>
      </c>
      <c r="AG71" s="144" t="s">
        <v>1041</v>
      </c>
      <c r="AH71" s="144" t="s">
        <v>919</v>
      </c>
      <c r="AI71" s="144" t="s">
        <v>919</v>
      </c>
      <c r="AJ71" s="144" t="s">
        <v>919</v>
      </c>
      <c r="AK71" s="144" t="s">
        <v>912</v>
      </c>
      <c r="AL71" s="144" t="s">
        <v>1042</v>
      </c>
      <c r="AM71" s="144" t="s">
        <v>919</v>
      </c>
      <c r="AN71" s="144" t="s">
        <v>971</v>
      </c>
      <c r="AO71" s="144" t="s">
        <v>1040</v>
      </c>
      <c r="AP71" s="144" t="s">
        <v>557</v>
      </c>
      <c r="AQ71" s="160" t="s">
        <v>922</v>
      </c>
      <c r="AR71" s="144" t="s">
        <v>923</v>
      </c>
    </row>
    <row r="72" spans="3:44">
      <c r="C72" s="160" t="s">
        <v>504</v>
      </c>
      <c r="D72" s="144" t="s">
        <v>463</v>
      </c>
      <c r="E72" s="161" t="s">
        <v>398</v>
      </c>
      <c r="F72" s="144" t="s">
        <v>434</v>
      </c>
      <c r="G72" s="144" t="s">
        <v>505</v>
      </c>
      <c r="H72" s="144" t="s">
        <v>464</v>
      </c>
      <c r="I72" s="144" t="s">
        <v>465</v>
      </c>
      <c r="J72" s="162">
        <v>1690765</v>
      </c>
      <c r="K72" s="163">
        <v>1463006</v>
      </c>
      <c r="L72" s="162">
        <v>1463006</v>
      </c>
      <c r="M72" s="162">
        <v>0</v>
      </c>
      <c r="N72" s="162">
        <v>34799.730000000003</v>
      </c>
      <c r="O72" s="162">
        <v>0</v>
      </c>
      <c r="P72" s="163">
        <v>972059.39</v>
      </c>
      <c r="Q72" s="162">
        <v>708206.44</v>
      </c>
      <c r="R72" s="162">
        <v>0</v>
      </c>
      <c r="S72" s="162">
        <v>1006859.12</v>
      </c>
      <c r="T72" s="162">
        <v>1006859.12</v>
      </c>
      <c r="U72" s="162">
        <v>456146.88</v>
      </c>
      <c r="V72" s="162">
        <v>456146.88</v>
      </c>
      <c r="W72" s="162">
        <v>456146.88</v>
      </c>
      <c r="X72" s="162">
        <v>456146.88</v>
      </c>
      <c r="Y72" s="162">
        <v>0</v>
      </c>
      <c r="Z72" s="162">
        <v>0</v>
      </c>
      <c r="AA72" s="162">
        <v>0</v>
      </c>
      <c r="AB72" s="164">
        <v>-227759</v>
      </c>
      <c r="AC72" s="162">
        <v>0</v>
      </c>
      <c r="AD72" s="144" t="s">
        <v>911</v>
      </c>
      <c r="AE72" s="165" t="s">
        <v>914</v>
      </c>
      <c r="AF72" s="144" t="s">
        <v>976</v>
      </c>
      <c r="AG72" s="144" t="s">
        <v>977</v>
      </c>
      <c r="AH72" s="144" t="s">
        <v>919</v>
      </c>
      <c r="AI72" s="144" t="s">
        <v>919</v>
      </c>
      <c r="AJ72" s="144" t="s">
        <v>919</v>
      </c>
      <c r="AK72" s="144" t="s">
        <v>912</v>
      </c>
      <c r="AL72" s="144" t="s">
        <v>919</v>
      </c>
      <c r="AM72" s="144" t="s">
        <v>919</v>
      </c>
      <c r="AN72" s="144" t="s">
        <v>971</v>
      </c>
      <c r="AO72" s="144" t="s">
        <v>978</v>
      </c>
      <c r="AP72" s="144" t="s">
        <v>465</v>
      </c>
      <c r="AQ72" s="160" t="s">
        <v>922</v>
      </c>
      <c r="AR72" s="144" t="s">
        <v>923</v>
      </c>
    </row>
    <row r="73" spans="3:44">
      <c r="C73" s="160" t="s">
        <v>504</v>
      </c>
      <c r="D73" s="144" t="s">
        <v>466</v>
      </c>
      <c r="E73" s="161" t="s">
        <v>398</v>
      </c>
      <c r="F73" s="144" t="s">
        <v>434</v>
      </c>
      <c r="G73" s="144" t="s">
        <v>505</v>
      </c>
      <c r="H73" s="144" t="s">
        <v>467</v>
      </c>
      <c r="I73" s="144" t="s">
        <v>468</v>
      </c>
      <c r="J73" s="162">
        <v>2272946</v>
      </c>
      <c r="K73" s="163">
        <v>2272946</v>
      </c>
      <c r="L73" s="162">
        <v>2272946</v>
      </c>
      <c r="M73" s="162">
        <v>0</v>
      </c>
      <c r="N73" s="162">
        <v>20000</v>
      </c>
      <c r="O73" s="162">
        <v>0</v>
      </c>
      <c r="P73" s="163">
        <v>2166864.77</v>
      </c>
      <c r="Q73" s="162">
        <v>2166864.77</v>
      </c>
      <c r="R73" s="162">
        <v>0</v>
      </c>
      <c r="S73" s="162">
        <v>2186864.77</v>
      </c>
      <c r="T73" s="162">
        <v>2186864.77</v>
      </c>
      <c r="U73" s="162">
        <v>86081.23</v>
      </c>
      <c r="V73" s="162">
        <v>86081.23</v>
      </c>
      <c r="W73" s="162">
        <v>86081.23</v>
      </c>
      <c r="X73" s="162">
        <v>86081.23</v>
      </c>
      <c r="Y73" s="162">
        <v>0</v>
      </c>
      <c r="Z73" s="162">
        <v>0</v>
      </c>
      <c r="AA73" s="162">
        <v>0</v>
      </c>
      <c r="AB73" s="162">
        <v>0</v>
      </c>
      <c r="AC73" s="162">
        <v>0</v>
      </c>
      <c r="AD73" s="144" t="s">
        <v>911</v>
      </c>
      <c r="AE73" s="165" t="s">
        <v>914</v>
      </c>
      <c r="AF73" s="144" t="s">
        <v>976</v>
      </c>
      <c r="AG73" s="144" t="s">
        <v>979</v>
      </c>
      <c r="AH73" s="144" t="s">
        <v>919</v>
      </c>
      <c r="AI73" s="144" t="s">
        <v>919</v>
      </c>
      <c r="AJ73" s="144" t="s">
        <v>919</v>
      </c>
      <c r="AK73" s="144" t="s">
        <v>912</v>
      </c>
      <c r="AL73" s="144" t="s">
        <v>919</v>
      </c>
      <c r="AM73" s="144" t="s">
        <v>919</v>
      </c>
      <c r="AN73" s="144" t="s">
        <v>971</v>
      </c>
      <c r="AO73" s="144" t="s">
        <v>978</v>
      </c>
      <c r="AP73" s="144" t="s">
        <v>468</v>
      </c>
      <c r="AQ73" s="160" t="s">
        <v>922</v>
      </c>
      <c r="AR73" s="144" t="s">
        <v>923</v>
      </c>
    </row>
    <row r="74" spans="3:44">
      <c r="C74" s="160" t="s">
        <v>504</v>
      </c>
      <c r="D74" s="144" t="s">
        <v>469</v>
      </c>
      <c r="E74" s="161" t="s">
        <v>398</v>
      </c>
      <c r="F74" s="144" t="s">
        <v>434</v>
      </c>
      <c r="G74" s="144" t="s">
        <v>505</v>
      </c>
      <c r="H74" s="144" t="s">
        <v>470</v>
      </c>
      <c r="I74" s="144" t="s">
        <v>471</v>
      </c>
      <c r="J74" s="162">
        <v>5281800</v>
      </c>
      <c r="K74" s="163">
        <v>5618359</v>
      </c>
      <c r="L74" s="162">
        <v>5618359</v>
      </c>
      <c r="M74" s="162">
        <v>0</v>
      </c>
      <c r="N74" s="162">
        <v>689127.16</v>
      </c>
      <c r="O74" s="162">
        <v>0</v>
      </c>
      <c r="P74" s="163">
        <v>4894147.68</v>
      </c>
      <c r="Q74" s="162">
        <v>4894147.68</v>
      </c>
      <c r="R74" s="162">
        <v>0</v>
      </c>
      <c r="S74" s="162">
        <v>5583274.8399999999</v>
      </c>
      <c r="T74" s="162">
        <v>5583274.8399999999</v>
      </c>
      <c r="U74" s="162">
        <v>35084.160000000003</v>
      </c>
      <c r="V74" s="162">
        <v>35084.160000000003</v>
      </c>
      <c r="W74" s="162">
        <v>35084.160000000003</v>
      </c>
      <c r="X74" s="162">
        <v>35084.160000000003</v>
      </c>
      <c r="Y74" s="162">
        <v>0</v>
      </c>
      <c r="Z74" s="162">
        <v>0</v>
      </c>
      <c r="AA74" s="162">
        <v>0</v>
      </c>
      <c r="AB74" s="162">
        <v>0</v>
      </c>
      <c r="AC74" s="162">
        <v>336559</v>
      </c>
      <c r="AD74" s="144" t="s">
        <v>911</v>
      </c>
      <c r="AE74" s="165" t="s">
        <v>914</v>
      </c>
      <c r="AF74" s="144" t="s">
        <v>976</v>
      </c>
      <c r="AG74" s="144" t="s">
        <v>980</v>
      </c>
      <c r="AH74" s="144" t="s">
        <v>919</v>
      </c>
      <c r="AI74" s="144" t="s">
        <v>919</v>
      </c>
      <c r="AJ74" s="144" t="s">
        <v>919</v>
      </c>
      <c r="AK74" s="144" t="s">
        <v>912</v>
      </c>
      <c r="AL74" s="144" t="s">
        <v>919</v>
      </c>
      <c r="AM74" s="144" t="s">
        <v>919</v>
      </c>
      <c r="AN74" s="144" t="s">
        <v>971</v>
      </c>
      <c r="AO74" s="144" t="s">
        <v>978</v>
      </c>
      <c r="AP74" s="144" t="s">
        <v>471</v>
      </c>
      <c r="AQ74" s="160" t="s">
        <v>922</v>
      </c>
      <c r="AR74" s="144" t="s">
        <v>923</v>
      </c>
    </row>
    <row r="75" spans="3:44">
      <c r="C75" s="160" t="s">
        <v>504</v>
      </c>
      <c r="D75" s="144" t="s">
        <v>472</v>
      </c>
      <c r="E75" s="161" t="s">
        <v>398</v>
      </c>
      <c r="F75" s="144" t="s">
        <v>434</v>
      </c>
      <c r="G75" s="144" t="s">
        <v>505</v>
      </c>
      <c r="H75" s="144" t="s">
        <v>473</v>
      </c>
      <c r="I75" s="144" t="s">
        <v>474</v>
      </c>
      <c r="J75" s="162">
        <v>108800</v>
      </c>
      <c r="K75" s="163">
        <v>0</v>
      </c>
      <c r="L75" s="162">
        <v>0</v>
      </c>
      <c r="M75" s="162">
        <v>0</v>
      </c>
      <c r="N75" s="162">
        <v>0</v>
      </c>
      <c r="O75" s="162">
        <v>0</v>
      </c>
      <c r="P75" s="163">
        <v>0</v>
      </c>
      <c r="Q75" s="162">
        <v>0</v>
      </c>
      <c r="R75" s="162">
        <v>0</v>
      </c>
      <c r="S75" s="162">
        <v>0</v>
      </c>
      <c r="T75" s="162">
        <v>0</v>
      </c>
      <c r="U75" s="162">
        <v>0</v>
      </c>
      <c r="V75" s="162">
        <v>0</v>
      </c>
      <c r="W75" s="162">
        <v>0</v>
      </c>
      <c r="X75" s="162">
        <v>0</v>
      </c>
      <c r="Y75" s="162">
        <v>0</v>
      </c>
      <c r="Z75" s="162">
        <v>0</v>
      </c>
      <c r="AA75" s="162">
        <v>0</v>
      </c>
      <c r="AB75" s="164">
        <v>-108800</v>
      </c>
      <c r="AC75" s="162">
        <v>0</v>
      </c>
      <c r="AD75" s="144" t="s">
        <v>911</v>
      </c>
      <c r="AE75" s="165" t="s">
        <v>914</v>
      </c>
      <c r="AF75" s="144" t="s">
        <v>976</v>
      </c>
      <c r="AG75" s="144" t="s">
        <v>981</v>
      </c>
      <c r="AH75" s="144" t="s">
        <v>919</v>
      </c>
      <c r="AI75" s="144" t="s">
        <v>919</v>
      </c>
      <c r="AJ75" s="144" t="s">
        <v>919</v>
      </c>
      <c r="AK75" s="144" t="s">
        <v>912</v>
      </c>
      <c r="AL75" s="144" t="s">
        <v>919</v>
      </c>
      <c r="AM75" s="144" t="s">
        <v>919</v>
      </c>
      <c r="AN75" s="144" t="s">
        <v>971</v>
      </c>
      <c r="AO75" s="144" t="s">
        <v>978</v>
      </c>
      <c r="AP75" s="144" t="s">
        <v>474</v>
      </c>
      <c r="AQ75" s="160" t="s">
        <v>922</v>
      </c>
      <c r="AR75" s="144" t="s">
        <v>923</v>
      </c>
    </row>
    <row r="76" spans="3:44">
      <c r="C76" s="160" t="s">
        <v>504</v>
      </c>
      <c r="D76" s="144" t="s">
        <v>475</v>
      </c>
      <c r="E76" s="161" t="s">
        <v>398</v>
      </c>
      <c r="F76" s="144" t="s">
        <v>434</v>
      </c>
      <c r="G76" s="144" t="s">
        <v>505</v>
      </c>
      <c r="H76" s="144" t="s">
        <v>476</v>
      </c>
      <c r="I76" s="144" t="s">
        <v>477</v>
      </c>
      <c r="J76" s="162">
        <v>189218</v>
      </c>
      <c r="K76" s="163">
        <v>189218</v>
      </c>
      <c r="L76" s="162">
        <v>189218</v>
      </c>
      <c r="M76" s="162">
        <v>0</v>
      </c>
      <c r="N76" s="162">
        <v>0</v>
      </c>
      <c r="O76" s="162">
        <v>0</v>
      </c>
      <c r="P76" s="163">
        <v>188849.07</v>
      </c>
      <c r="Q76" s="162">
        <v>188849.07</v>
      </c>
      <c r="R76" s="162">
        <v>0</v>
      </c>
      <c r="S76" s="162">
        <v>188849.07</v>
      </c>
      <c r="T76" s="162">
        <v>188849.07</v>
      </c>
      <c r="U76" s="162">
        <v>368.93</v>
      </c>
      <c r="V76" s="162">
        <v>368.93</v>
      </c>
      <c r="W76" s="162">
        <v>368.93</v>
      </c>
      <c r="X76" s="162">
        <v>368.93</v>
      </c>
      <c r="Y76" s="162">
        <v>0</v>
      </c>
      <c r="Z76" s="162">
        <v>0</v>
      </c>
      <c r="AA76" s="162">
        <v>0</v>
      </c>
      <c r="AB76" s="162">
        <v>0</v>
      </c>
      <c r="AC76" s="162">
        <v>0</v>
      </c>
      <c r="AD76" s="144" t="s">
        <v>911</v>
      </c>
      <c r="AE76" s="165" t="s">
        <v>914</v>
      </c>
      <c r="AF76" s="144" t="s">
        <v>976</v>
      </c>
      <c r="AG76" s="144" t="s">
        <v>982</v>
      </c>
      <c r="AH76" s="144" t="s">
        <v>919</v>
      </c>
      <c r="AI76" s="144" t="s">
        <v>919</v>
      </c>
      <c r="AJ76" s="144" t="s">
        <v>919</v>
      </c>
      <c r="AK76" s="144" t="s">
        <v>912</v>
      </c>
      <c r="AL76" s="144" t="s">
        <v>919</v>
      </c>
      <c r="AM76" s="144" t="s">
        <v>919</v>
      </c>
      <c r="AN76" s="144" t="s">
        <v>971</v>
      </c>
      <c r="AO76" s="144" t="s">
        <v>978</v>
      </c>
      <c r="AP76" s="144" t="s">
        <v>477</v>
      </c>
      <c r="AQ76" s="160" t="s">
        <v>922</v>
      </c>
      <c r="AR76" s="144" t="s">
        <v>923</v>
      </c>
    </row>
    <row r="77" spans="3:44">
      <c r="C77" s="160" t="s">
        <v>504</v>
      </c>
      <c r="D77" s="144" t="s">
        <v>558</v>
      </c>
      <c r="E77" s="161" t="s">
        <v>398</v>
      </c>
      <c r="F77" s="144" t="s">
        <v>492</v>
      </c>
      <c r="G77" s="144" t="s">
        <v>505</v>
      </c>
      <c r="H77" s="144" t="s">
        <v>559</v>
      </c>
      <c r="I77" s="144" t="s">
        <v>560</v>
      </c>
      <c r="J77" s="162">
        <v>2000000</v>
      </c>
      <c r="K77" s="163">
        <v>2000000</v>
      </c>
      <c r="L77" s="162">
        <v>2000000</v>
      </c>
      <c r="M77" s="162">
        <v>0</v>
      </c>
      <c r="N77" s="162">
        <v>0</v>
      </c>
      <c r="O77" s="162">
        <v>0</v>
      </c>
      <c r="P77" s="163">
        <v>2000000</v>
      </c>
      <c r="Q77" s="162">
        <v>2000000</v>
      </c>
      <c r="R77" s="162">
        <v>0</v>
      </c>
      <c r="S77" s="162">
        <v>2000000</v>
      </c>
      <c r="T77" s="162">
        <v>2000000</v>
      </c>
      <c r="U77" s="162">
        <v>0</v>
      </c>
      <c r="V77" s="162">
        <v>0</v>
      </c>
      <c r="W77" s="162">
        <v>0</v>
      </c>
      <c r="X77" s="162">
        <v>0</v>
      </c>
      <c r="Y77" s="162">
        <v>0</v>
      </c>
      <c r="Z77" s="162">
        <v>0</v>
      </c>
      <c r="AA77" s="162">
        <v>0</v>
      </c>
      <c r="AB77" s="162">
        <v>0</v>
      </c>
      <c r="AC77" s="162">
        <v>0</v>
      </c>
      <c r="AD77" s="144" t="s">
        <v>911</v>
      </c>
      <c r="AE77" s="165" t="s">
        <v>916</v>
      </c>
      <c r="AF77" s="144" t="s">
        <v>992</v>
      </c>
      <c r="AG77" s="144" t="s">
        <v>1043</v>
      </c>
      <c r="AH77" s="144" t="s">
        <v>1044</v>
      </c>
      <c r="AI77" s="144" t="s">
        <v>919</v>
      </c>
      <c r="AJ77" s="144" t="s">
        <v>919</v>
      </c>
      <c r="AK77" s="144" t="s">
        <v>912</v>
      </c>
      <c r="AL77" s="144" t="s">
        <v>1045</v>
      </c>
      <c r="AM77" s="144" t="s">
        <v>1046</v>
      </c>
      <c r="AN77" s="144" t="s">
        <v>994</v>
      </c>
      <c r="AO77" s="144" t="s">
        <v>995</v>
      </c>
      <c r="AP77" s="144" t="s">
        <v>1047</v>
      </c>
      <c r="AQ77" s="160" t="s">
        <v>922</v>
      </c>
      <c r="AR77" s="144" t="s">
        <v>923</v>
      </c>
    </row>
    <row r="78" spans="3:44">
      <c r="C78" s="160" t="s">
        <v>504</v>
      </c>
      <c r="D78" s="144" t="s">
        <v>561</v>
      </c>
      <c r="E78" s="161" t="s">
        <v>398</v>
      </c>
      <c r="F78" s="144" t="s">
        <v>492</v>
      </c>
      <c r="G78" s="144" t="s">
        <v>505</v>
      </c>
      <c r="H78" s="144" t="s">
        <v>493</v>
      </c>
      <c r="I78" s="144" t="s">
        <v>494</v>
      </c>
      <c r="J78" s="162">
        <v>30546097</v>
      </c>
      <c r="K78" s="163">
        <v>30298036</v>
      </c>
      <c r="L78" s="162">
        <v>30298036</v>
      </c>
      <c r="M78" s="162">
        <v>0</v>
      </c>
      <c r="N78" s="162">
        <v>0</v>
      </c>
      <c r="O78" s="162">
        <v>0</v>
      </c>
      <c r="P78" s="163">
        <v>28189328</v>
      </c>
      <c r="Q78" s="162">
        <v>28189328</v>
      </c>
      <c r="R78" s="162">
        <v>0</v>
      </c>
      <c r="S78" s="162">
        <v>28189328</v>
      </c>
      <c r="T78" s="162">
        <v>28189328</v>
      </c>
      <c r="U78" s="162">
        <v>2108708</v>
      </c>
      <c r="V78" s="162">
        <v>2108708</v>
      </c>
      <c r="W78" s="162">
        <v>2108708</v>
      </c>
      <c r="X78" s="162">
        <v>2108708</v>
      </c>
      <c r="Y78" s="162">
        <v>0</v>
      </c>
      <c r="Z78" s="162">
        <v>0</v>
      </c>
      <c r="AA78" s="162">
        <v>0</v>
      </c>
      <c r="AB78" s="164">
        <v>-248061</v>
      </c>
      <c r="AC78" s="162">
        <v>0</v>
      </c>
      <c r="AD78" s="144" t="s">
        <v>911</v>
      </c>
      <c r="AE78" s="165" t="s">
        <v>916</v>
      </c>
      <c r="AF78" s="144" t="s">
        <v>992</v>
      </c>
      <c r="AG78" s="144" t="s">
        <v>993</v>
      </c>
      <c r="AH78" s="144" t="s">
        <v>934</v>
      </c>
      <c r="AI78" s="144" t="s">
        <v>919</v>
      </c>
      <c r="AJ78" s="144" t="s">
        <v>919</v>
      </c>
      <c r="AK78" s="144" t="s">
        <v>912</v>
      </c>
      <c r="AL78" s="144" t="s">
        <v>1048</v>
      </c>
      <c r="AM78" s="144" t="s">
        <v>1010</v>
      </c>
      <c r="AN78" s="144" t="s">
        <v>994</v>
      </c>
      <c r="AO78" s="144" t="s">
        <v>995</v>
      </c>
      <c r="AP78" s="144" t="s">
        <v>996</v>
      </c>
      <c r="AQ78" s="160" t="s">
        <v>922</v>
      </c>
      <c r="AR78" s="144" t="s">
        <v>923</v>
      </c>
    </row>
    <row r="79" spans="3:44">
      <c r="C79" s="160" t="s">
        <v>504</v>
      </c>
      <c r="D79" s="144" t="s">
        <v>562</v>
      </c>
      <c r="E79" s="161" t="s">
        <v>398</v>
      </c>
      <c r="F79" s="144" t="s">
        <v>492</v>
      </c>
      <c r="G79" s="144" t="s">
        <v>505</v>
      </c>
      <c r="H79" s="144" t="s">
        <v>496</v>
      </c>
      <c r="I79" s="144" t="s">
        <v>497</v>
      </c>
      <c r="J79" s="162">
        <v>5415975</v>
      </c>
      <c r="K79" s="163">
        <v>5371993</v>
      </c>
      <c r="L79" s="162">
        <v>5371993</v>
      </c>
      <c r="M79" s="162">
        <v>0</v>
      </c>
      <c r="N79" s="162">
        <v>0</v>
      </c>
      <c r="O79" s="162">
        <v>0</v>
      </c>
      <c r="P79" s="163">
        <v>4998108</v>
      </c>
      <c r="Q79" s="162">
        <v>4998108</v>
      </c>
      <c r="R79" s="162">
        <v>0</v>
      </c>
      <c r="S79" s="162">
        <v>4998108</v>
      </c>
      <c r="T79" s="162">
        <v>4998108</v>
      </c>
      <c r="U79" s="162">
        <v>373885</v>
      </c>
      <c r="V79" s="162">
        <v>373885</v>
      </c>
      <c r="W79" s="162">
        <v>373885</v>
      </c>
      <c r="X79" s="162">
        <v>373885</v>
      </c>
      <c r="Y79" s="162">
        <v>0</v>
      </c>
      <c r="Z79" s="162">
        <v>0</v>
      </c>
      <c r="AA79" s="162">
        <v>0</v>
      </c>
      <c r="AB79" s="164">
        <v>-43982</v>
      </c>
      <c r="AC79" s="162">
        <v>0</v>
      </c>
      <c r="AD79" s="144" t="s">
        <v>911</v>
      </c>
      <c r="AE79" s="165" t="s">
        <v>916</v>
      </c>
      <c r="AF79" s="144" t="s">
        <v>992</v>
      </c>
      <c r="AG79" s="144" t="s">
        <v>993</v>
      </c>
      <c r="AH79" s="144" t="s">
        <v>997</v>
      </c>
      <c r="AI79" s="144" t="s">
        <v>919</v>
      </c>
      <c r="AJ79" s="144" t="s">
        <v>919</v>
      </c>
      <c r="AK79" s="144" t="s">
        <v>912</v>
      </c>
      <c r="AL79" s="144" t="s">
        <v>1049</v>
      </c>
      <c r="AM79" s="144" t="s">
        <v>1006</v>
      </c>
      <c r="AN79" s="144" t="s">
        <v>994</v>
      </c>
      <c r="AO79" s="144" t="s">
        <v>995</v>
      </c>
      <c r="AP79" s="144" t="s">
        <v>996</v>
      </c>
      <c r="AQ79" s="160" t="s">
        <v>922</v>
      </c>
      <c r="AR79" s="144" t="s">
        <v>923</v>
      </c>
    </row>
    <row r="80" spans="3:44">
      <c r="C80" s="160" t="s">
        <v>504</v>
      </c>
      <c r="D80" s="144" t="s">
        <v>498</v>
      </c>
      <c r="E80" s="161" t="s">
        <v>398</v>
      </c>
      <c r="F80" s="144" t="s">
        <v>400</v>
      </c>
      <c r="G80" s="144" t="s">
        <v>505</v>
      </c>
      <c r="H80" s="144" t="s">
        <v>499</v>
      </c>
      <c r="I80" s="144" t="s">
        <v>499</v>
      </c>
      <c r="J80" s="162">
        <v>25000000</v>
      </c>
      <c r="K80" s="163">
        <v>28500000</v>
      </c>
      <c r="L80" s="162">
        <v>28500000</v>
      </c>
      <c r="M80" s="162">
        <v>0</v>
      </c>
      <c r="N80" s="162">
        <v>0</v>
      </c>
      <c r="O80" s="162">
        <v>0</v>
      </c>
      <c r="P80" s="163">
        <v>24419599.539999999</v>
      </c>
      <c r="Q80" s="162">
        <v>24419599.539999999</v>
      </c>
      <c r="R80" s="162">
        <v>0</v>
      </c>
      <c r="S80" s="162">
        <v>24419599.539999999</v>
      </c>
      <c r="T80" s="162">
        <v>24419599.539999999</v>
      </c>
      <c r="U80" s="162">
        <v>4080400.46</v>
      </c>
      <c r="V80" s="162">
        <v>4080400.46</v>
      </c>
      <c r="W80" s="162">
        <v>4080400.46</v>
      </c>
      <c r="X80" s="162">
        <v>4080400.46</v>
      </c>
      <c r="Y80" s="162">
        <v>0</v>
      </c>
      <c r="Z80" s="162">
        <v>0</v>
      </c>
      <c r="AA80" s="162">
        <v>0</v>
      </c>
      <c r="AB80" s="162">
        <v>0</v>
      </c>
      <c r="AC80" s="162">
        <v>3500000</v>
      </c>
      <c r="AD80" s="144" t="s">
        <v>911</v>
      </c>
      <c r="AE80" s="165" t="s">
        <v>916</v>
      </c>
      <c r="AF80" s="144" t="s">
        <v>998</v>
      </c>
      <c r="AG80" s="144" t="s">
        <v>999</v>
      </c>
      <c r="AH80" s="144" t="s">
        <v>919</v>
      </c>
      <c r="AI80" s="144" t="s">
        <v>919</v>
      </c>
      <c r="AJ80" s="144" t="s">
        <v>919</v>
      </c>
      <c r="AK80" s="144" t="s">
        <v>912</v>
      </c>
      <c r="AL80" s="144" t="s">
        <v>919</v>
      </c>
      <c r="AM80" s="144" t="s">
        <v>919</v>
      </c>
      <c r="AN80" s="144" t="s">
        <v>994</v>
      </c>
      <c r="AO80" s="144" t="s">
        <v>1000</v>
      </c>
      <c r="AP80" s="144" t="s">
        <v>499</v>
      </c>
      <c r="AQ80" s="160" t="s">
        <v>922</v>
      </c>
      <c r="AR80" s="144" t="s">
        <v>923</v>
      </c>
    </row>
    <row r="81" spans="3:44">
      <c r="C81" s="160" t="s">
        <v>504</v>
      </c>
      <c r="D81" s="144" t="s">
        <v>500</v>
      </c>
      <c r="E81" s="161" t="s">
        <v>398</v>
      </c>
      <c r="F81" s="144" t="s">
        <v>400</v>
      </c>
      <c r="G81" s="144" t="s">
        <v>505</v>
      </c>
      <c r="H81" s="144" t="s">
        <v>501</v>
      </c>
      <c r="I81" s="144" t="s">
        <v>501</v>
      </c>
      <c r="J81" s="162">
        <v>7126000</v>
      </c>
      <c r="K81" s="163">
        <v>10126000</v>
      </c>
      <c r="L81" s="162">
        <v>10126000</v>
      </c>
      <c r="M81" s="162">
        <v>0</v>
      </c>
      <c r="N81" s="162">
        <v>0</v>
      </c>
      <c r="O81" s="162">
        <v>0</v>
      </c>
      <c r="P81" s="163">
        <v>6857972.5</v>
      </c>
      <c r="Q81" s="162">
        <v>6857972.5</v>
      </c>
      <c r="R81" s="162">
        <v>0</v>
      </c>
      <c r="S81" s="162">
        <v>6857972.5</v>
      </c>
      <c r="T81" s="162">
        <v>6857972.5</v>
      </c>
      <c r="U81" s="162">
        <v>3268027.5</v>
      </c>
      <c r="V81" s="162">
        <v>3268027.5</v>
      </c>
      <c r="W81" s="162">
        <v>3268027.5</v>
      </c>
      <c r="X81" s="162">
        <v>3268027.5</v>
      </c>
      <c r="Y81" s="162">
        <v>0</v>
      </c>
      <c r="Z81" s="162">
        <v>0</v>
      </c>
      <c r="AA81" s="162">
        <v>0</v>
      </c>
      <c r="AB81" s="162">
        <v>0</v>
      </c>
      <c r="AC81" s="162">
        <v>3000000</v>
      </c>
      <c r="AD81" s="144" t="s">
        <v>911</v>
      </c>
      <c r="AE81" s="165" t="s">
        <v>916</v>
      </c>
      <c r="AF81" s="144" t="s">
        <v>998</v>
      </c>
      <c r="AG81" s="144" t="s">
        <v>1001</v>
      </c>
      <c r="AH81" s="144" t="s">
        <v>919</v>
      </c>
      <c r="AI81" s="144" t="s">
        <v>919</v>
      </c>
      <c r="AJ81" s="144" t="s">
        <v>919</v>
      </c>
      <c r="AK81" s="144" t="s">
        <v>912</v>
      </c>
      <c r="AL81" s="144" t="s">
        <v>919</v>
      </c>
      <c r="AM81" s="144" t="s">
        <v>919</v>
      </c>
      <c r="AN81" s="144" t="s">
        <v>994</v>
      </c>
      <c r="AO81" s="144" t="s">
        <v>1000</v>
      </c>
      <c r="AP81" s="144" t="s">
        <v>501</v>
      </c>
      <c r="AQ81" s="160" t="s">
        <v>922</v>
      </c>
      <c r="AR81" s="144" t="s">
        <v>923</v>
      </c>
    </row>
    <row r="82" spans="3:44">
      <c r="C82" s="160" t="s">
        <v>504</v>
      </c>
      <c r="D82" s="144" t="s">
        <v>563</v>
      </c>
      <c r="E82" s="161" t="s">
        <v>398</v>
      </c>
      <c r="F82" s="144" t="s">
        <v>564</v>
      </c>
      <c r="G82" s="144" t="s">
        <v>565</v>
      </c>
      <c r="H82" s="144" t="s">
        <v>566</v>
      </c>
      <c r="I82" s="144" t="s">
        <v>567</v>
      </c>
      <c r="J82" s="162">
        <v>304725000</v>
      </c>
      <c r="K82" s="163">
        <v>304725000</v>
      </c>
      <c r="L82" s="162">
        <v>304725000</v>
      </c>
      <c r="M82" s="162">
        <v>0</v>
      </c>
      <c r="N82" s="162">
        <v>0</v>
      </c>
      <c r="O82" s="162">
        <v>0</v>
      </c>
      <c r="P82" s="163">
        <v>304725000</v>
      </c>
      <c r="Q82" s="162">
        <v>304725000</v>
      </c>
      <c r="R82" s="162">
        <v>0</v>
      </c>
      <c r="S82" s="162">
        <v>304725000</v>
      </c>
      <c r="T82" s="162">
        <v>304725000</v>
      </c>
      <c r="U82" s="162">
        <v>0</v>
      </c>
      <c r="V82" s="162">
        <v>0</v>
      </c>
      <c r="W82" s="162">
        <v>0</v>
      </c>
      <c r="X82" s="162">
        <v>0</v>
      </c>
      <c r="Y82" s="162">
        <v>0</v>
      </c>
      <c r="Z82" s="162">
        <v>0</v>
      </c>
      <c r="AA82" s="162">
        <v>0</v>
      </c>
      <c r="AB82" s="162">
        <v>0</v>
      </c>
      <c r="AC82" s="162">
        <v>0</v>
      </c>
      <c r="AD82" s="144" t="s">
        <v>911</v>
      </c>
      <c r="AE82" s="165" t="s">
        <v>916</v>
      </c>
      <c r="AF82" s="144" t="s">
        <v>1050</v>
      </c>
      <c r="AG82" s="144" t="s">
        <v>1051</v>
      </c>
      <c r="AH82" s="144" t="s">
        <v>1052</v>
      </c>
      <c r="AI82" s="144" t="s">
        <v>919</v>
      </c>
      <c r="AJ82" s="144" t="s">
        <v>919</v>
      </c>
      <c r="AK82" s="144" t="s">
        <v>912</v>
      </c>
      <c r="AL82" s="144" t="s">
        <v>1053</v>
      </c>
      <c r="AM82" s="144" t="s">
        <v>1054</v>
      </c>
      <c r="AN82" s="144" t="s">
        <v>994</v>
      </c>
      <c r="AO82" s="144" t="s">
        <v>1055</v>
      </c>
      <c r="AP82" s="144" t="s">
        <v>1056</v>
      </c>
      <c r="AQ82" s="160" t="s">
        <v>922</v>
      </c>
      <c r="AR82" s="144" t="s">
        <v>923</v>
      </c>
    </row>
    <row r="83" spans="3:44">
      <c r="C83" s="160" t="s">
        <v>504</v>
      </c>
      <c r="D83" s="144" t="s">
        <v>568</v>
      </c>
      <c r="E83" s="161" t="s">
        <v>398</v>
      </c>
      <c r="F83" s="144" t="s">
        <v>564</v>
      </c>
      <c r="G83" s="144" t="s">
        <v>505</v>
      </c>
      <c r="H83" s="144" t="s">
        <v>569</v>
      </c>
      <c r="I83" s="144" t="s">
        <v>570</v>
      </c>
      <c r="J83" s="162">
        <v>12790800</v>
      </c>
      <c r="K83" s="163">
        <v>9290800</v>
      </c>
      <c r="L83" s="162">
        <v>9290800</v>
      </c>
      <c r="M83" s="162">
        <v>0</v>
      </c>
      <c r="N83" s="162">
        <v>0</v>
      </c>
      <c r="O83" s="162">
        <v>0</v>
      </c>
      <c r="P83" s="163">
        <v>4887422.9800000004</v>
      </c>
      <c r="Q83" s="162">
        <v>4887422.9800000004</v>
      </c>
      <c r="R83" s="162">
        <v>0</v>
      </c>
      <c r="S83" s="162">
        <v>4887422.9800000004</v>
      </c>
      <c r="T83" s="162">
        <v>4887422.9800000004</v>
      </c>
      <c r="U83" s="162">
        <v>4403377.0199999996</v>
      </c>
      <c r="V83" s="162">
        <v>4403377.0199999996</v>
      </c>
      <c r="W83" s="162">
        <v>4403377.0199999996</v>
      </c>
      <c r="X83" s="162">
        <v>4403377.0199999996</v>
      </c>
      <c r="Y83" s="162">
        <v>0</v>
      </c>
      <c r="Z83" s="162">
        <v>0</v>
      </c>
      <c r="AA83" s="162">
        <v>0</v>
      </c>
      <c r="AB83" s="164">
        <v>-3500000</v>
      </c>
      <c r="AC83" s="162">
        <v>0</v>
      </c>
      <c r="AD83" s="144" t="s">
        <v>911</v>
      </c>
      <c r="AE83" s="165" t="s">
        <v>916</v>
      </c>
      <c r="AF83" s="144" t="s">
        <v>1050</v>
      </c>
      <c r="AG83" s="144" t="s">
        <v>1051</v>
      </c>
      <c r="AH83" s="144" t="s">
        <v>1057</v>
      </c>
      <c r="AI83" s="144" t="s">
        <v>919</v>
      </c>
      <c r="AJ83" s="144" t="s">
        <v>919</v>
      </c>
      <c r="AK83" s="144" t="s">
        <v>912</v>
      </c>
      <c r="AL83" s="144" t="s">
        <v>1058</v>
      </c>
      <c r="AM83" s="144" t="s">
        <v>1059</v>
      </c>
      <c r="AN83" s="144" t="s">
        <v>994</v>
      </c>
      <c r="AO83" s="144" t="s">
        <v>1055</v>
      </c>
      <c r="AP83" s="144" t="s">
        <v>1056</v>
      </c>
      <c r="AQ83" s="160" t="s">
        <v>922</v>
      </c>
      <c r="AR83" s="144" t="s">
        <v>923</v>
      </c>
    </row>
    <row r="84" spans="3:44">
      <c r="C84" s="160" t="s">
        <v>504</v>
      </c>
      <c r="D84" s="144" t="s">
        <v>571</v>
      </c>
      <c r="E84" s="161" t="s">
        <v>398</v>
      </c>
      <c r="F84" s="144" t="s">
        <v>564</v>
      </c>
      <c r="G84" s="144" t="s">
        <v>505</v>
      </c>
      <c r="H84" s="144" t="s">
        <v>572</v>
      </c>
      <c r="I84" s="144" t="s">
        <v>573</v>
      </c>
      <c r="J84" s="162">
        <v>3958416</v>
      </c>
      <c r="K84" s="163">
        <v>3958416</v>
      </c>
      <c r="L84" s="162">
        <v>3958416</v>
      </c>
      <c r="M84" s="162">
        <v>0</v>
      </c>
      <c r="N84" s="162">
        <v>0</v>
      </c>
      <c r="O84" s="162">
        <v>0</v>
      </c>
      <c r="P84" s="163">
        <v>3881749.47</v>
      </c>
      <c r="Q84" s="162">
        <v>3881749.47</v>
      </c>
      <c r="R84" s="162">
        <v>0</v>
      </c>
      <c r="S84" s="162">
        <v>3881749.47</v>
      </c>
      <c r="T84" s="162">
        <v>3881749.47</v>
      </c>
      <c r="U84" s="162">
        <v>76666.53</v>
      </c>
      <c r="V84" s="162">
        <v>76666.53</v>
      </c>
      <c r="W84" s="162">
        <v>76666.53</v>
      </c>
      <c r="X84" s="162">
        <v>76666.53</v>
      </c>
      <c r="Y84" s="162">
        <v>0</v>
      </c>
      <c r="Z84" s="162">
        <v>0</v>
      </c>
      <c r="AA84" s="162">
        <v>0</v>
      </c>
      <c r="AB84" s="162">
        <v>0</v>
      </c>
      <c r="AC84" s="162">
        <v>0</v>
      </c>
      <c r="AD84" s="144" t="s">
        <v>911</v>
      </c>
      <c r="AE84" s="165" t="s">
        <v>916</v>
      </c>
      <c r="AF84" s="144" t="s">
        <v>1050</v>
      </c>
      <c r="AG84" s="144" t="s">
        <v>1051</v>
      </c>
      <c r="AH84" s="144" t="s">
        <v>1060</v>
      </c>
      <c r="AI84" s="144" t="s">
        <v>919</v>
      </c>
      <c r="AJ84" s="144" t="s">
        <v>919</v>
      </c>
      <c r="AK84" s="144" t="s">
        <v>912</v>
      </c>
      <c r="AL84" s="144" t="s">
        <v>1061</v>
      </c>
      <c r="AM84" s="144" t="s">
        <v>1062</v>
      </c>
      <c r="AN84" s="144" t="s">
        <v>994</v>
      </c>
      <c r="AO84" s="144" t="s">
        <v>1055</v>
      </c>
      <c r="AP84" s="144" t="s">
        <v>1056</v>
      </c>
      <c r="AQ84" s="160" t="s">
        <v>922</v>
      </c>
      <c r="AR84" s="144" t="s">
        <v>923</v>
      </c>
    </row>
    <row r="85" spans="3:44">
      <c r="C85" s="160" t="s">
        <v>574</v>
      </c>
      <c r="D85" s="144" t="s">
        <v>397</v>
      </c>
      <c r="E85" s="161" t="s">
        <v>398</v>
      </c>
      <c r="F85" s="144" t="s">
        <v>399</v>
      </c>
      <c r="G85" s="144" t="s">
        <v>400</v>
      </c>
      <c r="H85" s="144" t="s">
        <v>401</v>
      </c>
      <c r="I85" s="144" t="s">
        <v>402</v>
      </c>
      <c r="J85" s="162">
        <v>495834600</v>
      </c>
      <c r="K85" s="163">
        <v>487622513</v>
      </c>
      <c r="L85" s="162">
        <v>487622513</v>
      </c>
      <c r="M85" s="162">
        <v>0</v>
      </c>
      <c r="N85" s="162">
        <v>0</v>
      </c>
      <c r="O85" s="162">
        <v>0</v>
      </c>
      <c r="P85" s="163">
        <v>460459073.10000002</v>
      </c>
      <c r="Q85" s="162">
        <v>460459073.10000002</v>
      </c>
      <c r="R85" s="162">
        <v>0</v>
      </c>
      <c r="S85" s="162">
        <v>460459073.10000002</v>
      </c>
      <c r="T85" s="162">
        <v>460459073.10000002</v>
      </c>
      <c r="U85" s="162">
        <v>27163439.899999999</v>
      </c>
      <c r="V85" s="162">
        <v>27163439.899999999</v>
      </c>
      <c r="W85" s="162">
        <v>27163439.899999999</v>
      </c>
      <c r="X85" s="162">
        <v>27163439.899999999</v>
      </c>
      <c r="Y85" s="162">
        <v>0</v>
      </c>
      <c r="Z85" s="162">
        <v>0</v>
      </c>
      <c r="AA85" s="162">
        <v>0</v>
      </c>
      <c r="AB85" s="164">
        <v>-8212087</v>
      </c>
      <c r="AC85" s="162">
        <v>0</v>
      </c>
      <c r="AD85" s="144" t="s">
        <v>911</v>
      </c>
      <c r="AE85" s="165" t="s">
        <v>912</v>
      </c>
      <c r="AF85" s="144" t="s">
        <v>398</v>
      </c>
      <c r="AG85" s="144" t="s">
        <v>918</v>
      </c>
      <c r="AH85" s="144" t="s">
        <v>919</v>
      </c>
      <c r="AI85" s="144" t="s">
        <v>919</v>
      </c>
      <c r="AJ85" s="144" t="s">
        <v>919</v>
      </c>
      <c r="AK85" s="144" t="s">
        <v>912</v>
      </c>
      <c r="AL85" s="144" t="s">
        <v>919</v>
      </c>
      <c r="AM85" s="144" t="s">
        <v>919</v>
      </c>
      <c r="AN85" s="144" t="s">
        <v>920</v>
      </c>
      <c r="AO85" s="144" t="s">
        <v>921</v>
      </c>
      <c r="AP85" s="144" t="s">
        <v>402</v>
      </c>
      <c r="AQ85" s="160" t="s">
        <v>922</v>
      </c>
      <c r="AR85" s="144" t="s">
        <v>923</v>
      </c>
    </row>
    <row r="86" spans="3:44">
      <c r="C86" s="160" t="s">
        <v>574</v>
      </c>
      <c r="D86" s="144" t="s">
        <v>403</v>
      </c>
      <c r="E86" s="161" t="s">
        <v>398</v>
      </c>
      <c r="F86" s="144" t="s">
        <v>399</v>
      </c>
      <c r="G86" s="144" t="s">
        <v>400</v>
      </c>
      <c r="H86" s="144" t="s">
        <v>404</v>
      </c>
      <c r="I86" s="144" t="s">
        <v>405</v>
      </c>
      <c r="J86" s="162">
        <v>160881107</v>
      </c>
      <c r="K86" s="163">
        <v>157313937</v>
      </c>
      <c r="L86" s="162">
        <v>157313937</v>
      </c>
      <c r="M86" s="162">
        <v>0</v>
      </c>
      <c r="N86" s="162">
        <v>0</v>
      </c>
      <c r="O86" s="162">
        <v>0</v>
      </c>
      <c r="P86" s="163">
        <v>132690220.51000001</v>
      </c>
      <c r="Q86" s="162">
        <v>132690220.51000001</v>
      </c>
      <c r="R86" s="162">
        <v>0</v>
      </c>
      <c r="S86" s="162">
        <v>132690220.51000001</v>
      </c>
      <c r="T86" s="162">
        <v>132690220.51000001</v>
      </c>
      <c r="U86" s="162">
        <v>24623716.489999998</v>
      </c>
      <c r="V86" s="162">
        <v>24623716.489999998</v>
      </c>
      <c r="W86" s="162">
        <v>24623716.489999998</v>
      </c>
      <c r="X86" s="162">
        <v>24623716.489999998</v>
      </c>
      <c r="Y86" s="162">
        <v>0</v>
      </c>
      <c r="Z86" s="162">
        <v>0</v>
      </c>
      <c r="AA86" s="162">
        <v>0</v>
      </c>
      <c r="AB86" s="164">
        <v>-3567170</v>
      </c>
      <c r="AC86" s="162">
        <v>0</v>
      </c>
      <c r="AD86" s="144" t="s">
        <v>911</v>
      </c>
      <c r="AE86" s="165" t="s">
        <v>912</v>
      </c>
      <c r="AF86" s="144" t="s">
        <v>924</v>
      </c>
      <c r="AG86" s="144" t="s">
        <v>925</v>
      </c>
      <c r="AH86" s="144" t="s">
        <v>919</v>
      </c>
      <c r="AI86" s="144" t="s">
        <v>919</v>
      </c>
      <c r="AJ86" s="144" t="s">
        <v>919</v>
      </c>
      <c r="AK86" s="144" t="s">
        <v>912</v>
      </c>
      <c r="AL86" s="144" t="s">
        <v>919</v>
      </c>
      <c r="AM86" s="144" t="s">
        <v>919</v>
      </c>
      <c r="AN86" s="144" t="s">
        <v>920</v>
      </c>
      <c r="AO86" s="144" t="s">
        <v>926</v>
      </c>
      <c r="AP86" s="144" t="s">
        <v>405</v>
      </c>
      <c r="AQ86" s="160" t="s">
        <v>922</v>
      </c>
      <c r="AR86" s="144" t="s">
        <v>923</v>
      </c>
    </row>
    <row r="87" spans="3:44">
      <c r="C87" s="160" t="s">
        <v>574</v>
      </c>
      <c r="D87" s="144" t="s">
        <v>406</v>
      </c>
      <c r="E87" s="161" t="s">
        <v>398</v>
      </c>
      <c r="F87" s="144" t="s">
        <v>399</v>
      </c>
      <c r="G87" s="144" t="s">
        <v>400</v>
      </c>
      <c r="H87" s="144" t="s">
        <v>407</v>
      </c>
      <c r="I87" s="144" t="s">
        <v>408</v>
      </c>
      <c r="J87" s="162">
        <v>205074600</v>
      </c>
      <c r="K87" s="163">
        <v>201332948</v>
      </c>
      <c r="L87" s="162">
        <v>201332948</v>
      </c>
      <c r="M87" s="162">
        <v>0</v>
      </c>
      <c r="N87" s="162">
        <v>0</v>
      </c>
      <c r="O87" s="162">
        <v>0</v>
      </c>
      <c r="P87" s="163">
        <v>180427007.91999999</v>
      </c>
      <c r="Q87" s="162">
        <v>180427007.91999999</v>
      </c>
      <c r="R87" s="162">
        <v>0</v>
      </c>
      <c r="S87" s="162">
        <v>180427007.91999999</v>
      </c>
      <c r="T87" s="162">
        <v>180427007.91999999</v>
      </c>
      <c r="U87" s="162">
        <v>20905940.079999998</v>
      </c>
      <c r="V87" s="162">
        <v>20905940.079999998</v>
      </c>
      <c r="W87" s="162">
        <v>20905940.079999998</v>
      </c>
      <c r="X87" s="162">
        <v>20905940.079999998</v>
      </c>
      <c r="Y87" s="162">
        <v>0</v>
      </c>
      <c r="Z87" s="162">
        <v>0</v>
      </c>
      <c r="AA87" s="162">
        <v>0</v>
      </c>
      <c r="AB87" s="164">
        <v>-3741652</v>
      </c>
      <c r="AC87" s="162">
        <v>0</v>
      </c>
      <c r="AD87" s="144" t="s">
        <v>911</v>
      </c>
      <c r="AE87" s="165" t="s">
        <v>912</v>
      </c>
      <c r="AF87" s="144" t="s">
        <v>924</v>
      </c>
      <c r="AG87" s="144" t="s">
        <v>927</v>
      </c>
      <c r="AH87" s="144" t="s">
        <v>919</v>
      </c>
      <c r="AI87" s="144" t="s">
        <v>919</v>
      </c>
      <c r="AJ87" s="144" t="s">
        <v>919</v>
      </c>
      <c r="AK87" s="144" t="s">
        <v>912</v>
      </c>
      <c r="AL87" s="144" t="s">
        <v>919</v>
      </c>
      <c r="AM87" s="144" t="s">
        <v>919</v>
      </c>
      <c r="AN87" s="144" t="s">
        <v>920</v>
      </c>
      <c r="AO87" s="144" t="s">
        <v>926</v>
      </c>
      <c r="AP87" s="144" t="s">
        <v>408</v>
      </c>
      <c r="AQ87" s="160" t="s">
        <v>922</v>
      </c>
      <c r="AR87" s="144" t="s">
        <v>923</v>
      </c>
    </row>
    <row r="88" spans="3:44">
      <c r="C88" s="160" t="s">
        <v>574</v>
      </c>
      <c r="D88" s="144" t="s">
        <v>409</v>
      </c>
      <c r="E88" s="161" t="s">
        <v>410</v>
      </c>
      <c r="F88" s="144" t="s">
        <v>399</v>
      </c>
      <c r="G88" s="144" t="s">
        <v>400</v>
      </c>
      <c r="H88" s="144" t="s">
        <v>411</v>
      </c>
      <c r="I88" s="144" t="s">
        <v>411</v>
      </c>
      <c r="J88" s="162">
        <v>83115900</v>
      </c>
      <c r="K88" s="163">
        <v>81841896</v>
      </c>
      <c r="L88" s="162">
        <v>81841896</v>
      </c>
      <c r="M88" s="162">
        <v>0</v>
      </c>
      <c r="N88" s="162">
        <v>0</v>
      </c>
      <c r="O88" s="162">
        <v>0</v>
      </c>
      <c r="P88" s="163">
        <v>74679758.530000001</v>
      </c>
      <c r="Q88" s="162">
        <v>74679758.530000001</v>
      </c>
      <c r="R88" s="162">
        <v>0</v>
      </c>
      <c r="S88" s="162">
        <v>74679758.530000001</v>
      </c>
      <c r="T88" s="162">
        <v>74679758.530000001</v>
      </c>
      <c r="U88" s="162">
        <v>7162137.4699999997</v>
      </c>
      <c r="V88" s="162">
        <v>7162137.4699999997</v>
      </c>
      <c r="W88" s="162">
        <v>7162137.4699999997</v>
      </c>
      <c r="X88" s="162">
        <v>7162137.4699999997</v>
      </c>
      <c r="Y88" s="162">
        <v>0</v>
      </c>
      <c r="Z88" s="162">
        <v>0</v>
      </c>
      <c r="AA88" s="162">
        <v>0</v>
      </c>
      <c r="AB88" s="164">
        <v>-1274004</v>
      </c>
      <c r="AC88" s="162">
        <v>0</v>
      </c>
      <c r="AD88" s="144" t="s">
        <v>911</v>
      </c>
      <c r="AE88" s="165" t="s">
        <v>912</v>
      </c>
      <c r="AF88" s="144" t="s">
        <v>924</v>
      </c>
      <c r="AG88" s="144" t="s">
        <v>928</v>
      </c>
      <c r="AH88" s="144" t="s">
        <v>919</v>
      </c>
      <c r="AI88" s="144" t="s">
        <v>919</v>
      </c>
      <c r="AJ88" s="144" t="s">
        <v>919</v>
      </c>
      <c r="AK88" s="144" t="s">
        <v>912</v>
      </c>
      <c r="AL88" s="144" t="s">
        <v>919</v>
      </c>
      <c r="AM88" s="144" t="s">
        <v>919</v>
      </c>
      <c r="AN88" s="144" t="s">
        <v>920</v>
      </c>
      <c r="AO88" s="144" t="s">
        <v>926</v>
      </c>
      <c r="AP88" s="144" t="s">
        <v>411</v>
      </c>
      <c r="AQ88" s="160" t="s">
        <v>922</v>
      </c>
      <c r="AR88" s="144" t="s">
        <v>929</v>
      </c>
    </row>
    <row r="89" spans="3:44">
      <c r="C89" s="160" t="s">
        <v>574</v>
      </c>
      <c r="D89" s="144" t="s">
        <v>412</v>
      </c>
      <c r="E89" s="161" t="s">
        <v>398</v>
      </c>
      <c r="F89" s="144" t="s">
        <v>399</v>
      </c>
      <c r="G89" s="144" t="s">
        <v>400</v>
      </c>
      <c r="H89" s="144" t="s">
        <v>413</v>
      </c>
      <c r="I89" s="144" t="s">
        <v>413</v>
      </c>
      <c r="J89" s="162">
        <v>74726900</v>
      </c>
      <c r="K89" s="163">
        <v>74726900</v>
      </c>
      <c r="L89" s="162">
        <v>74726900</v>
      </c>
      <c r="M89" s="162">
        <v>0</v>
      </c>
      <c r="N89" s="162">
        <v>0</v>
      </c>
      <c r="O89" s="162">
        <v>0</v>
      </c>
      <c r="P89" s="163">
        <v>68014558.780000001</v>
      </c>
      <c r="Q89" s="162">
        <v>68014558.780000001</v>
      </c>
      <c r="R89" s="162">
        <v>0</v>
      </c>
      <c r="S89" s="162">
        <v>68014558.780000001</v>
      </c>
      <c r="T89" s="162">
        <v>68014558.780000001</v>
      </c>
      <c r="U89" s="162">
        <v>6712341.2199999997</v>
      </c>
      <c r="V89" s="162">
        <v>6712341.2199999997</v>
      </c>
      <c r="W89" s="162">
        <v>6712341.2199999997</v>
      </c>
      <c r="X89" s="162">
        <v>6712341.2199999997</v>
      </c>
      <c r="Y89" s="162">
        <v>0</v>
      </c>
      <c r="Z89" s="162">
        <v>0</v>
      </c>
      <c r="AA89" s="162">
        <v>0</v>
      </c>
      <c r="AB89" s="162">
        <v>0</v>
      </c>
      <c r="AC89" s="162">
        <v>0</v>
      </c>
      <c r="AD89" s="144" t="s">
        <v>911</v>
      </c>
      <c r="AE89" s="165" t="s">
        <v>912</v>
      </c>
      <c r="AF89" s="144" t="s">
        <v>924</v>
      </c>
      <c r="AG89" s="144" t="s">
        <v>930</v>
      </c>
      <c r="AH89" s="144" t="s">
        <v>919</v>
      </c>
      <c r="AI89" s="144" t="s">
        <v>919</v>
      </c>
      <c r="AJ89" s="144" t="s">
        <v>919</v>
      </c>
      <c r="AK89" s="144" t="s">
        <v>912</v>
      </c>
      <c r="AL89" s="144" t="s">
        <v>919</v>
      </c>
      <c r="AM89" s="144" t="s">
        <v>919</v>
      </c>
      <c r="AN89" s="144" t="s">
        <v>920</v>
      </c>
      <c r="AO89" s="144" t="s">
        <v>926</v>
      </c>
      <c r="AP89" s="144" t="s">
        <v>413</v>
      </c>
      <c r="AQ89" s="160" t="s">
        <v>922</v>
      </c>
      <c r="AR89" s="144" t="s">
        <v>923</v>
      </c>
    </row>
    <row r="90" spans="3:44">
      <c r="C90" s="160" t="s">
        <v>574</v>
      </c>
      <c r="D90" s="144" t="s">
        <v>414</v>
      </c>
      <c r="E90" s="161" t="s">
        <v>398</v>
      </c>
      <c r="F90" s="144" t="s">
        <v>399</v>
      </c>
      <c r="G90" s="144" t="s">
        <v>400</v>
      </c>
      <c r="H90" s="144" t="s">
        <v>415</v>
      </c>
      <c r="I90" s="144" t="s">
        <v>416</v>
      </c>
      <c r="J90" s="162">
        <v>54829900</v>
      </c>
      <c r="K90" s="163">
        <v>54062762</v>
      </c>
      <c r="L90" s="162">
        <v>54062762</v>
      </c>
      <c r="M90" s="162">
        <v>0</v>
      </c>
      <c r="N90" s="162">
        <v>0</v>
      </c>
      <c r="O90" s="162">
        <v>0</v>
      </c>
      <c r="P90" s="163">
        <v>47192526.509999998</v>
      </c>
      <c r="Q90" s="162">
        <v>47192526.509999998</v>
      </c>
      <c r="R90" s="162">
        <v>0</v>
      </c>
      <c r="S90" s="162">
        <v>47192526.509999998</v>
      </c>
      <c r="T90" s="162">
        <v>47192526.509999998</v>
      </c>
      <c r="U90" s="162">
        <v>6870235.4900000002</v>
      </c>
      <c r="V90" s="162">
        <v>6870235.4900000002</v>
      </c>
      <c r="W90" s="162">
        <v>6870235.4900000002</v>
      </c>
      <c r="X90" s="162">
        <v>6870235.4900000002</v>
      </c>
      <c r="Y90" s="162">
        <v>0</v>
      </c>
      <c r="Z90" s="162">
        <v>0</v>
      </c>
      <c r="AA90" s="162">
        <v>0</v>
      </c>
      <c r="AB90" s="164">
        <v>-767138</v>
      </c>
      <c r="AC90" s="162">
        <v>0</v>
      </c>
      <c r="AD90" s="144" t="s">
        <v>911</v>
      </c>
      <c r="AE90" s="165" t="s">
        <v>912</v>
      </c>
      <c r="AF90" s="144" t="s">
        <v>924</v>
      </c>
      <c r="AG90" s="144" t="s">
        <v>931</v>
      </c>
      <c r="AH90" s="144" t="s">
        <v>919</v>
      </c>
      <c r="AI90" s="144" t="s">
        <v>919</v>
      </c>
      <c r="AJ90" s="144" t="s">
        <v>919</v>
      </c>
      <c r="AK90" s="144" t="s">
        <v>912</v>
      </c>
      <c r="AL90" s="144" t="s">
        <v>919</v>
      </c>
      <c r="AM90" s="144" t="s">
        <v>919</v>
      </c>
      <c r="AN90" s="144" t="s">
        <v>920</v>
      </c>
      <c r="AO90" s="144" t="s">
        <v>926</v>
      </c>
      <c r="AP90" s="144" t="s">
        <v>416</v>
      </c>
      <c r="AQ90" s="160" t="s">
        <v>922</v>
      </c>
      <c r="AR90" s="144" t="s">
        <v>923</v>
      </c>
    </row>
    <row r="91" spans="3:44">
      <c r="C91" s="160" t="s">
        <v>574</v>
      </c>
      <c r="D91" s="144" t="s">
        <v>575</v>
      </c>
      <c r="E91" s="161" t="s">
        <v>398</v>
      </c>
      <c r="F91" s="144" t="s">
        <v>418</v>
      </c>
      <c r="G91" s="144" t="s">
        <v>400</v>
      </c>
      <c r="H91" s="144" t="s">
        <v>419</v>
      </c>
      <c r="I91" s="144" t="s">
        <v>420</v>
      </c>
      <c r="J91" s="162">
        <v>92085000</v>
      </c>
      <c r="K91" s="163">
        <v>90670856</v>
      </c>
      <c r="L91" s="162">
        <v>90670856</v>
      </c>
      <c r="M91" s="162">
        <v>0</v>
      </c>
      <c r="N91" s="162">
        <v>0</v>
      </c>
      <c r="O91" s="162">
        <v>0</v>
      </c>
      <c r="P91" s="163">
        <v>82389745</v>
      </c>
      <c r="Q91" s="162">
        <v>82389745</v>
      </c>
      <c r="R91" s="162">
        <v>0</v>
      </c>
      <c r="S91" s="162">
        <v>82389745</v>
      </c>
      <c r="T91" s="162">
        <v>82389745</v>
      </c>
      <c r="U91" s="162">
        <v>8281111</v>
      </c>
      <c r="V91" s="162">
        <v>8281111</v>
      </c>
      <c r="W91" s="162">
        <v>8281111</v>
      </c>
      <c r="X91" s="162">
        <v>8281111</v>
      </c>
      <c r="Y91" s="162">
        <v>0</v>
      </c>
      <c r="Z91" s="162">
        <v>0</v>
      </c>
      <c r="AA91" s="162">
        <v>0</v>
      </c>
      <c r="AB91" s="164">
        <v>-1414144</v>
      </c>
      <c r="AC91" s="162">
        <v>0</v>
      </c>
      <c r="AD91" s="144" t="s">
        <v>911</v>
      </c>
      <c r="AE91" s="165" t="s">
        <v>912</v>
      </c>
      <c r="AF91" s="144" t="s">
        <v>932</v>
      </c>
      <c r="AG91" s="144" t="s">
        <v>933</v>
      </c>
      <c r="AH91" s="144" t="s">
        <v>934</v>
      </c>
      <c r="AI91" s="144" t="s">
        <v>919</v>
      </c>
      <c r="AJ91" s="144" t="s">
        <v>919</v>
      </c>
      <c r="AK91" s="144" t="s">
        <v>912</v>
      </c>
      <c r="AL91" s="144" t="s">
        <v>1005</v>
      </c>
      <c r="AM91" s="144" t="s">
        <v>1006</v>
      </c>
      <c r="AN91" s="144" t="s">
        <v>920</v>
      </c>
      <c r="AO91" s="144" t="s">
        <v>935</v>
      </c>
      <c r="AP91" s="144" t="s">
        <v>936</v>
      </c>
      <c r="AQ91" s="160" t="s">
        <v>922</v>
      </c>
      <c r="AR91" s="144" t="s">
        <v>923</v>
      </c>
    </row>
    <row r="92" spans="3:44">
      <c r="C92" s="160" t="s">
        <v>574</v>
      </c>
      <c r="D92" s="144" t="s">
        <v>576</v>
      </c>
      <c r="E92" s="161" t="s">
        <v>398</v>
      </c>
      <c r="F92" s="144" t="s">
        <v>418</v>
      </c>
      <c r="G92" s="144" t="s">
        <v>400</v>
      </c>
      <c r="H92" s="144" t="s">
        <v>422</v>
      </c>
      <c r="I92" s="144" t="s">
        <v>423</v>
      </c>
      <c r="J92" s="162">
        <v>4977600</v>
      </c>
      <c r="K92" s="163">
        <v>4901160</v>
      </c>
      <c r="L92" s="162">
        <v>4901160</v>
      </c>
      <c r="M92" s="162">
        <v>0</v>
      </c>
      <c r="N92" s="162">
        <v>0</v>
      </c>
      <c r="O92" s="162">
        <v>0</v>
      </c>
      <c r="P92" s="163">
        <v>4450415</v>
      </c>
      <c r="Q92" s="162">
        <v>4450415</v>
      </c>
      <c r="R92" s="162">
        <v>0</v>
      </c>
      <c r="S92" s="162">
        <v>4450415</v>
      </c>
      <c r="T92" s="162">
        <v>4450415</v>
      </c>
      <c r="U92" s="162">
        <v>450745</v>
      </c>
      <c r="V92" s="162">
        <v>450745</v>
      </c>
      <c r="W92" s="162">
        <v>450745</v>
      </c>
      <c r="X92" s="162">
        <v>450745</v>
      </c>
      <c r="Y92" s="162">
        <v>0</v>
      </c>
      <c r="Z92" s="162">
        <v>0</v>
      </c>
      <c r="AA92" s="162">
        <v>0</v>
      </c>
      <c r="AB92" s="164">
        <v>-76440</v>
      </c>
      <c r="AC92" s="162">
        <v>0</v>
      </c>
      <c r="AD92" s="144" t="s">
        <v>911</v>
      </c>
      <c r="AE92" s="165" t="s">
        <v>912</v>
      </c>
      <c r="AF92" s="144" t="s">
        <v>932</v>
      </c>
      <c r="AG92" s="144" t="s">
        <v>937</v>
      </c>
      <c r="AH92" s="144" t="s">
        <v>934</v>
      </c>
      <c r="AI92" s="144" t="s">
        <v>919</v>
      </c>
      <c r="AJ92" s="144" t="s">
        <v>919</v>
      </c>
      <c r="AK92" s="144" t="s">
        <v>912</v>
      </c>
      <c r="AL92" s="144" t="s">
        <v>1007</v>
      </c>
      <c r="AM92" s="144" t="s">
        <v>1008</v>
      </c>
      <c r="AN92" s="144" t="s">
        <v>920</v>
      </c>
      <c r="AO92" s="144" t="s">
        <v>935</v>
      </c>
      <c r="AP92" s="144" t="s">
        <v>938</v>
      </c>
      <c r="AQ92" s="160" t="s">
        <v>922</v>
      </c>
      <c r="AR92" s="144" t="s">
        <v>923</v>
      </c>
    </row>
    <row r="93" spans="3:44">
      <c r="C93" s="160" t="s">
        <v>574</v>
      </c>
      <c r="D93" s="144" t="s">
        <v>577</v>
      </c>
      <c r="E93" s="161" t="s">
        <v>398</v>
      </c>
      <c r="F93" s="144" t="s">
        <v>418</v>
      </c>
      <c r="G93" s="144" t="s">
        <v>400</v>
      </c>
      <c r="H93" s="144" t="s">
        <v>425</v>
      </c>
      <c r="I93" s="144" t="s">
        <v>426</v>
      </c>
      <c r="J93" s="162">
        <v>52264400</v>
      </c>
      <c r="K93" s="163">
        <v>51461778</v>
      </c>
      <c r="L93" s="162">
        <v>51461778</v>
      </c>
      <c r="M93" s="162">
        <v>0</v>
      </c>
      <c r="N93" s="162">
        <v>0</v>
      </c>
      <c r="O93" s="162">
        <v>0</v>
      </c>
      <c r="P93" s="163">
        <v>46658779</v>
      </c>
      <c r="Q93" s="162">
        <v>46658779</v>
      </c>
      <c r="R93" s="162">
        <v>0</v>
      </c>
      <c r="S93" s="162">
        <v>46658779</v>
      </c>
      <c r="T93" s="162">
        <v>46658779</v>
      </c>
      <c r="U93" s="162">
        <v>4802999</v>
      </c>
      <c r="V93" s="162">
        <v>4802999</v>
      </c>
      <c r="W93" s="162">
        <v>4802999</v>
      </c>
      <c r="X93" s="162">
        <v>4802999</v>
      </c>
      <c r="Y93" s="162">
        <v>0</v>
      </c>
      <c r="Z93" s="162">
        <v>0</v>
      </c>
      <c r="AA93" s="162">
        <v>0</v>
      </c>
      <c r="AB93" s="164">
        <v>-802622</v>
      </c>
      <c r="AC93" s="162">
        <v>0</v>
      </c>
      <c r="AD93" s="144" t="s">
        <v>911</v>
      </c>
      <c r="AE93" s="165" t="s">
        <v>912</v>
      </c>
      <c r="AF93" s="144" t="s">
        <v>939</v>
      </c>
      <c r="AG93" s="144" t="s">
        <v>940</v>
      </c>
      <c r="AH93" s="144" t="s">
        <v>934</v>
      </c>
      <c r="AI93" s="144" t="s">
        <v>919</v>
      </c>
      <c r="AJ93" s="144" t="s">
        <v>919</v>
      </c>
      <c r="AK93" s="144" t="s">
        <v>912</v>
      </c>
      <c r="AL93" s="144" t="s">
        <v>1009</v>
      </c>
      <c r="AM93" s="144" t="s">
        <v>1010</v>
      </c>
      <c r="AN93" s="144" t="s">
        <v>920</v>
      </c>
      <c r="AO93" s="144" t="s">
        <v>941</v>
      </c>
      <c r="AP93" s="144" t="s">
        <v>942</v>
      </c>
      <c r="AQ93" s="160" t="s">
        <v>922</v>
      </c>
      <c r="AR93" s="144" t="s">
        <v>923</v>
      </c>
    </row>
    <row r="94" spans="3:44">
      <c r="C94" s="160" t="s">
        <v>574</v>
      </c>
      <c r="D94" s="144" t="s">
        <v>578</v>
      </c>
      <c r="E94" s="161" t="s">
        <v>398</v>
      </c>
      <c r="F94" s="144" t="s">
        <v>418</v>
      </c>
      <c r="G94" s="144" t="s">
        <v>400</v>
      </c>
      <c r="H94" s="144" t="s">
        <v>428</v>
      </c>
      <c r="I94" s="144" t="s">
        <v>429</v>
      </c>
      <c r="J94" s="162">
        <v>14932700</v>
      </c>
      <c r="K94" s="163">
        <v>29406759</v>
      </c>
      <c r="L94" s="162">
        <v>29406759</v>
      </c>
      <c r="M94" s="162">
        <v>0</v>
      </c>
      <c r="N94" s="162">
        <v>0</v>
      </c>
      <c r="O94" s="162">
        <v>0</v>
      </c>
      <c r="P94" s="163">
        <v>26655327</v>
      </c>
      <c r="Q94" s="162">
        <v>26655327</v>
      </c>
      <c r="R94" s="162">
        <v>0</v>
      </c>
      <c r="S94" s="162">
        <v>26655327</v>
      </c>
      <c r="T94" s="162">
        <v>26655327</v>
      </c>
      <c r="U94" s="162">
        <v>2751432</v>
      </c>
      <c r="V94" s="162">
        <v>2751432</v>
      </c>
      <c r="W94" s="162">
        <v>2751432</v>
      </c>
      <c r="X94" s="162">
        <v>2751432</v>
      </c>
      <c r="Y94" s="162">
        <v>0</v>
      </c>
      <c r="Z94" s="162">
        <v>0</v>
      </c>
      <c r="AA94" s="162">
        <v>0</v>
      </c>
      <c r="AB94" s="164">
        <v>-458641</v>
      </c>
      <c r="AC94" s="162">
        <v>14932700</v>
      </c>
      <c r="AD94" s="144" t="s">
        <v>911</v>
      </c>
      <c r="AE94" s="165" t="s">
        <v>912</v>
      </c>
      <c r="AF94" s="144" t="s">
        <v>939</v>
      </c>
      <c r="AG94" s="144" t="s">
        <v>943</v>
      </c>
      <c r="AH94" s="144" t="s">
        <v>934</v>
      </c>
      <c r="AI94" s="144" t="s">
        <v>919</v>
      </c>
      <c r="AJ94" s="144" t="s">
        <v>919</v>
      </c>
      <c r="AK94" s="144" t="s">
        <v>912</v>
      </c>
      <c r="AL94" s="144" t="s">
        <v>1011</v>
      </c>
      <c r="AM94" s="144" t="s">
        <v>1012</v>
      </c>
      <c r="AN94" s="144" t="s">
        <v>920</v>
      </c>
      <c r="AO94" s="144" t="s">
        <v>941</v>
      </c>
      <c r="AP94" s="144" t="s">
        <v>944</v>
      </c>
      <c r="AQ94" s="160" t="s">
        <v>922</v>
      </c>
      <c r="AR94" s="144" t="s">
        <v>923</v>
      </c>
    </row>
    <row r="95" spans="3:44">
      <c r="C95" s="160" t="s">
        <v>574</v>
      </c>
      <c r="D95" s="144" t="s">
        <v>579</v>
      </c>
      <c r="E95" s="161" t="s">
        <v>398</v>
      </c>
      <c r="F95" s="144" t="s">
        <v>418</v>
      </c>
      <c r="G95" s="144" t="s">
        <v>400</v>
      </c>
      <c r="H95" s="144" t="s">
        <v>431</v>
      </c>
      <c r="I95" s="144" t="s">
        <v>432</v>
      </c>
      <c r="J95" s="162">
        <v>29865400</v>
      </c>
      <c r="K95" s="163">
        <v>14703379</v>
      </c>
      <c r="L95" s="162">
        <v>14703379</v>
      </c>
      <c r="M95" s="162">
        <v>0</v>
      </c>
      <c r="N95" s="162">
        <v>0</v>
      </c>
      <c r="O95" s="162">
        <v>0</v>
      </c>
      <c r="P95" s="163">
        <v>13398764</v>
      </c>
      <c r="Q95" s="162">
        <v>13398764</v>
      </c>
      <c r="R95" s="162">
        <v>0</v>
      </c>
      <c r="S95" s="162">
        <v>13398764</v>
      </c>
      <c r="T95" s="162">
        <v>13398764</v>
      </c>
      <c r="U95" s="162">
        <v>1304615</v>
      </c>
      <c r="V95" s="162">
        <v>1304615</v>
      </c>
      <c r="W95" s="162">
        <v>1304615</v>
      </c>
      <c r="X95" s="162">
        <v>1304615</v>
      </c>
      <c r="Y95" s="162">
        <v>0</v>
      </c>
      <c r="Z95" s="162">
        <v>0</v>
      </c>
      <c r="AA95" s="162">
        <v>0</v>
      </c>
      <c r="AB95" s="164">
        <v>-15162021</v>
      </c>
      <c r="AC95" s="162">
        <v>0</v>
      </c>
      <c r="AD95" s="144" t="s">
        <v>911</v>
      </c>
      <c r="AE95" s="165" t="s">
        <v>912</v>
      </c>
      <c r="AF95" s="144" t="s">
        <v>939</v>
      </c>
      <c r="AG95" s="144" t="s">
        <v>945</v>
      </c>
      <c r="AH95" s="144" t="s">
        <v>934</v>
      </c>
      <c r="AI95" s="144" t="s">
        <v>919</v>
      </c>
      <c r="AJ95" s="144" t="s">
        <v>919</v>
      </c>
      <c r="AK95" s="144" t="s">
        <v>912</v>
      </c>
      <c r="AL95" s="144" t="s">
        <v>1013</v>
      </c>
      <c r="AM95" s="144" t="s">
        <v>1014</v>
      </c>
      <c r="AN95" s="144" t="s">
        <v>920</v>
      </c>
      <c r="AO95" s="144" t="s">
        <v>941</v>
      </c>
      <c r="AP95" s="144" t="s">
        <v>946</v>
      </c>
      <c r="AQ95" s="160" t="s">
        <v>922</v>
      </c>
      <c r="AR95" s="144" t="s">
        <v>923</v>
      </c>
    </row>
    <row r="96" spans="3:44">
      <c r="C96" s="160" t="s">
        <v>574</v>
      </c>
      <c r="D96" s="144" t="s">
        <v>580</v>
      </c>
      <c r="E96" s="161" t="s">
        <v>398</v>
      </c>
      <c r="F96" s="144" t="s">
        <v>434</v>
      </c>
      <c r="G96" s="144" t="s">
        <v>400</v>
      </c>
      <c r="H96" s="144" t="s">
        <v>581</v>
      </c>
      <c r="I96" s="144" t="s">
        <v>582</v>
      </c>
      <c r="J96" s="162">
        <v>175823500</v>
      </c>
      <c r="K96" s="163">
        <v>158463500</v>
      </c>
      <c r="L96" s="162">
        <v>158463500</v>
      </c>
      <c r="M96" s="162">
        <v>0</v>
      </c>
      <c r="N96" s="162">
        <v>0</v>
      </c>
      <c r="O96" s="162">
        <v>0</v>
      </c>
      <c r="P96" s="163">
        <v>152939230.75999999</v>
      </c>
      <c r="Q96" s="162">
        <v>143678461.53</v>
      </c>
      <c r="R96" s="162">
        <v>0</v>
      </c>
      <c r="S96" s="162">
        <v>152939230.75999999</v>
      </c>
      <c r="T96" s="162">
        <v>152939230.75999999</v>
      </c>
      <c r="U96" s="162">
        <v>5524269.2400000002</v>
      </c>
      <c r="V96" s="162">
        <v>5524269.2400000002</v>
      </c>
      <c r="W96" s="162">
        <v>5524269.2400000002</v>
      </c>
      <c r="X96" s="162">
        <v>5524269.2400000002</v>
      </c>
      <c r="Y96" s="162">
        <v>0</v>
      </c>
      <c r="Z96" s="162">
        <v>0</v>
      </c>
      <c r="AA96" s="162">
        <v>0</v>
      </c>
      <c r="AB96" s="164">
        <v>-17360000</v>
      </c>
      <c r="AC96" s="162">
        <v>0</v>
      </c>
      <c r="AD96" s="144" t="s">
        <v>911</v>
      </c>
      <c r="AE96" s="165" t="s">
        <v>913</v>
      </c>
      <c r="AF96" s="144" t="s">
        <v>947</v>
      </c>
      <c r="AG96" s="144" t="s">
        <v>1063</v>
      </c>
      <c r="AH96" s="144" t="s">
        <v>919</v>
      </c>
      <c r="AI96" s="144" t="s">
        <v>919</v>
      </c>
      <c r="AJ96" s="144" t="s">
        <v>919</v>
      </c>
      <c r="AK96" s="144" t="s">
        <v>912</v>
      </c>
      <c r="AL96" s="144" t="s">
        <v>919</v>
      </c>
      <c r="AM96" s="144" t="s">
        <v>919</v>
      </c>
      <c r="AN96" s="144" t="s">
        <v>949</v>
      </c>
      <c r="AO96" s="144" t="s">
        <v>950</v>
      </c>
      <c r="AP96" s="144" t="s">
        <v>582</v>
      </c>
      <c r="AQ96" s="160" t="s">
        <v>922</v>
      </c>
      <c r="AR96" s="144" t="s">
        <v>923</v>
      </c>
    </row>
    <row r="97" spans="3:44">
      <c r="C97" s="160" t="s">
        <v>574</v>
      </c>
      <c r="D97" s="144" t="s">
        <v>583</v>
      </c>
      <c r="E97" s="161" t="s">
        <v>398</v>
      </c>
      <c r="F97" s="144" t="s">
        <v>434</v>
      </c>
      <c r="G97" s="144" t="s">
        <v>400</v>
      </c>
      <c r="H97" s="144" t="s">
        <v>584</v>
      </c>
      <c r="I97" s="144" t="s">
        <v>585</v>
      </c>
      <c r="J97" s="162">
        <v>2487750</v>
      </c>
      <c r="K97" s="163">
        <v>2487750</v>
      </c>
      <c r="L97" s="162">
        <v>2487750</v>
      </c>
      <c r="M97" s="162">
        <v>0</v>
      </c>
      <c r="N97" s="162">
        <v>0</v>
      </c>
      <c r="O97" s="162">
        <v>0</v>
      </c>
      <c r="P97" s="163">
        <v>1370415.24</v>
      </c>
      <c r="Q97" s="162">
        <v>1200689.31</v>
      </c>
      <c r="R97" s="162">
        <v>0</v>
      </c>
      <c r="S97" s="162">
        <v>1370415.24</v>
      </c>
      <c r="T97" s="162">
        <v>1370415.24</v>
      </c>
      <c r="U97" s="162">
        <v>1117334.76</v>
      </c>
      <c r="V97" s="162">
        <v>1117334.76</v>
      </c>
      <c r="W97" s="162">
        <v>1117334.76</v>
      </c>
      <c r="X97" s="162">
        <v>1117334.76</v>
      </c>
      <c r="Y97" s="162">
        <v>0</v>
      </c>
      <c r="Z97" s="162">
        <v>0</v>
      </c>
      <c r="AA97" s="162">
        <v>0</v>
      </c>
      <c r="AB97" s="162">
        <v>0</v>
      </c>
      <c r="AC97" s="162">
        <v>0</v>
      </c>
      <c r="AD97" s="144" t="s">
        <v>911</v>
      </c>
      <c r="AE97" s="165" t="s">
        <v>913</v>
      </c>
      <c r="AF97" s="144" t="s">
        <v>947</v>
      </c>
      <c r="AG97" s="144" t="s">
        <v>1064</v>
      </c>
      <c r="AH97" s="144" t="s">
        <v>919</v>
      </c>
      <c r="AI97" s="144" t="s">
        <v>919</v>
      </c>
      <c r="AJ97" s="144" t="s">
        <v>919</v>
      </c>
      <c r="AK97" s="144" t="s">
        <v>912</v>
      </c>
      <c r="AL97" s="144" t="s">
        <v>919</v>
      </c>
      <c r="AM97" s="144" t="s">
        <v>919</v>
      </c>
      <c r="AN97" s="144" t="s">
        <v>949</v>
      </c>
      <c r="AO97" s="144" t="s">
        <v>950</v>
      </c>
      <c r="AP97" s="144" t="s">
        <v>585</v>
      </c>
      <c r="AQ97" s="160" t="s">
        <v>922</v>
      </c>
      <c r="AR97" s="144" t="s">
        <v>923</v>
      </c>
    </row>
    <row r="98" spans="3:44">
      <c r="C98" s="160" t="s">
        <v>574</v>
      </c>
      <c r="D98" s="144" t="s">
        <v>433</v>
      </c>
      <c r="E98" s="161" t="s">
        <v>398</v>
      </c>
      <c r="F98" s="144" t="s">
        <v>434</v>
      </c>
      <c r="G98" s="144" t="s">
        <v>400</v>
      </c>
      <c r="H98" s="144" t="s">
        <v>435</v>
      </c>
      <c r="I98" s="144" t="s">
        <v>436</v>
      </c>
      <c r="J98" s="162">
        <v>200210000</v>
      </c>
      <c r="K98" s="163">
        <v>189910000</v>
      </c>
      <c r="L98" s="162">
        <v>189910000</v>
      </c>
      <c r="M98" s="162">
        <v>0</v>
      </c>
      <c r="N98" s="162">
        <v>0</v>
      </c>
      <c r="O98" s="162">
        <v>0</v>
      </c>
      <c r="P98" s="163">
        <v>165493978.84999999</v>
      </c>
      <c r="Q98" s="162">
        <v>146451214.52000001</v>
      </c>
      <c r="R98" s="162">
        <v>0</v>
      </c>
      <c r="S98" s="162">
        <v>165493978.84999999</v>
      </c>
      <c r="T98" s="162">
        <v>165493978.84999999</v>
      </c>
      <c r="U98" s="162">
        <v>24416021.149999999</v>
      </c>
      <c r="V98" s="162">
        <v>24416021.149999999</v>
      </c>
      <c r="W98" s="162">
        <v>24416021.149999999</v>
      </c>
      <c r="X98" s="162">
        <v>24416021.149999999</v>
      </c>
      <c r="Y98" s="162">
        <v>0</v>
      </c>
      <c r="Z98" s="162">
        <v>0</v>
      </c>
      <c r="AA98" s="162">
        <v>0</v>
      </c>
      <c r="AB98" s="164">
        <v>-10300000</v>
      </c>
      <c r="AC98" s="162">
        <v>0</v>
      </c>
      <c r="AD98" s="144" t="s">
        <v>911</v>
      </c>
      <c r="AE98" s="165" t="s">
        <v>913</v>
      </c>
      <c r="AF98" s="144" t="s">
        <v>947</v>
      </c>
      <c r="AG98" s="144" t="s">
        <v>948</v>
      </c>
      <c r="AH98" s="144" t="s">
        <v>919</v>
      </c>
      <c r="AI98" s="144" t="s">
        <v>919</v>
      </c>
      <c r="AJ98" s="144" t="s">
        <v>919</v>
      </c>
      <c r="AK98" s="144" t="s">
        <v>912</v>
      </c>
      <c r="AL98" s="144" t="s">
        <v>919</v>
      </c>
      <c r="AM98" s="144" t="s">
        <v>919</v>
      </c>
      <c r="AN98" s="144" t="s">
        <v>949</v>
      </c>
      <c r="AO98" s="144" t="s">
        <v>950</v>
      </c>
      <c r="AP98" s="144" t="s">
        <v>436</v>
      </c>
      <c r="AQ98" s="160" t="s">
        <v>922</v>
      </c>
      <c r="AR98" s="144" t="s">
        <v>923</v>
      </c>
    </row>
    <row r="99" spans="3:44">
      <c r="C99" s="160" t="s">
        <v>574</v>
      </c>
      <c r="D99" s="144" t="s">
        <v>586</v>
      </c>
      <c r="E99" s="161" t="s">
        <v>398</v>
      </c>
      <c r="F99" s="144" t="s">
        <v>434</v>
      </c>
      <c r="G99" s="144" t="s">
        <v>400</v>
      </c>
      <c r="H99" s="144" t="s">
        <v>587</v>
      </c>
      <c r="I99" s="144" t="s">
        <v>588</v>
      </c>
      <c r="J99" s="162">
        <v>1831624</v>
      </c>
      <c r="K99" s="163">
        <v>2044910.91</v>
      </c>
      <c r="L99" s="162">
        <v>2044910.91</v>
      </c>
      <c r="M99" s="162">
        <v>0</v>
      </c>
      <c r="N99" s="162">
        <v>0</v>
      </c>
      <c r="O99" s="162">
        <v>0</v>
      </c>
      <c r="P99" s="163">
        <v>1376431.55</v>
      </c>
      <c r="Q99" s="162">
        <v>1052415.3500000001</v>
      </c>
      <c r="R99" s="162">
        <v>0</v>
      </c>
      <c r="S99" s="162">
        <v>1376431.55</v>
      </c>
      <c r="T99" s="162">
        <v>1376431.55</v>
      </c>
      <c r="U99" s="162">
        <v>668479.36</v>
      </c>
      <c r="V99" s="162">
        <v>668479.36</v>
      </c>
      <c r="W99" s="162">
        <v>668479.36</v>
      </c>
      <c r="X99" s="162">
        <v>668479.36</v>
      </c>
      <c r="Y99" s="162">
        <v>0</v>
      </c>
      <c r="Z99" s="162">
        <v>0</v>
      </c>
      <c r="AA99" s="162">
        <v>0</v>
      </c>
      <c r="AB99" s="162">
        <v>0</v>
      </c>
      <c r="AC99" s="162">
        <v>213286.91</v>
      </c>
      <c r="AD99" s="144" t="s">
        <v>911</v>
      </c>
      <c r="AE99" s="165" t="s">
        <v>913</v>
      </c>
      <c r="AF99" s="144" t="s">
        <v>947</v>
      </c>
      <c r="AG99" s="144" t="s">
        <v>1065</v>
      </c>
      <c r="AH99" s="144" t="s">
        <v>919</v>
      </c>
      <c r="AI99" s="144" t="s">
        <v>919</v>
      </c>
      <c r="AJ99" s="144" t="s">
        <v>919</v>
      </c>
      <c r="AK99" s="144" t="s">
        <v>912</v>
      </c>
      <c r="AL99" s="144" t="s">
        <v>919</v>
      </c>
      <c r="AM99" s="144" t="s">
        <v>919</v>
      </c>
      <c r="AN99" s="144" t="s">
        <v>949</v>
      </c>
      <c r="AO99" s="144" t="s">
        <v>950</v>
      </c>
      <c r="AP99" s="144" t="s">
        <v>588</v>
      </c>
      <c r="AQ99" s="160" t="s">
        <v>922</v>
      </c>
      <c r="AR99" s="144" t="s">
        <v>923</v>
      </c>
    </row>
    <row r="100" spans="3:44">
      <c r="C100" s="160" t="s">
        <v>574</v>
      </c>
      <c r="D100" s="144" t="s">
        <v>589</v>
      </c>
      <c r="E100" s="161" t="s">
        <v>398</v>
      </c>
      <c r="F100" s="144" t="s">
        <v>434</v>
      </c>
      <c r="G100" s="144" t="s">
        <v>400</v>
      </c>
      <c r="H100" s="144" t="s">
        <v>590</v>
      </c>
      <c r="I100" s="144" t="s">
        <v>590</v>
      </c>
      <c r="J100" s="162">
        <v>46440682</v>
      </c>
      <c r="K100" s="163">
        <v>34540682</v>
      </c>
      <c r="L100" s="162">
        <v>34540682</v>
      </c>
      <c r="M100" s="162">
        <v>0</v>
      </c>
      <c r="N100" s="162">
        <v>0</v>
      </c>
      <c r="O100" s="162">
        <v>0</v>
      </c>
      <c r="P100" s="163">
        <v>32467002.530000001</v>
      </c>
      <c r="Q100" s="162">
        <v>28652444.129999999</v>
      </c>
      <c r="R100" s="162">
        <v>0</v>
      </c>
      <c r="S100" s="162">
        <v>32467002.530000001</v>
      </c>
      <c r="T100" s="162">
        <v>32467002.530000001</v>
      </c>
      <c r="U100" s="162">
        <v>2073679.47</v>
      </c>
      <c r="V100" s="162">
        <v>2073679.47</v>
      </c>
      <c r="W100" s="162">
        <v>2073679.47</v>
      </c>
      <c r="X100" s="162">
        <v>2073679.47</v>
      </c>
      <c r="Y100" s="162">
        <v>0</v>
      </c>
      <c r="Z100" s="162">
        <v>0</v>
      </c>
      <c r="AA100" s="162">
        <v>0</v>
      </c>
      <c r="AB100" s="164">
        <v>-11900000</v>
      </c>
      <c r="AC100" s="162">
        <v>0</v>
      </c>
      <c r="AD100" s="144" t="s">
        <v>911</v>
      </c>
      <c r="AE100" s="165" t="s">
        <v>913</v>
      </c>
      <c r="AF100" s="144" t="s">
        <v>947</v>
      </c>
      <c r="AG100" s="144" t="s">
        <v>1066</v>
      </c>
      <c r="AH100" s="144" t="s">
        <v>919</v>
      </c>
      <c r="AI100" s="144" t="s">
        <v>919</v>
      </c>
      <c r="AJ100" s="144" t="s">
        <v>919</v>
      </c>
      <c r="AK100" s="144" t="s">
        <v>912</v>
      </c>
      <c r="AL100" s="144" t="s">
        <v>919</v>
      </c>
      <c r="AM100" s="144" t="s">
        <v>919</v>
      </c>
      <c r="AN100" s="144" t="s">
        <v>949</v>
      </c>
      <c r="AO100" s="144" t="s">
        <v>950</v>
      </c>
      <c r="AP100" s="144" t="s">
        <v>590</v>
      </c>
      <c r="AQ100" s="160" t="s">
        <v>922</v>
      </c>
      <c r="AR100" s="144" t="s">
        <v>923</v>
      </c>
    </row>
    <row r="101" spans="3:44">
      <c r="C101" s="160" t="s">
        <v>574</v>
      </c>
      <c r="D101" s="144" t="s">
        <v>511</v>
      </c>
      <c r="E101" s="161" t="s">
        <v>398</v>
      </c>
      <c r="F101" s="144" t="s">
        <v>434</v>
      </c>
      <c r="G101" s="144" t="s">
        <v>400</v>
      </c>
      <c r="H101" s="144" t="s">
        <v>512</v>
      </c>
      <c r="I101" s="144" t="s">
        <v>513</v>
      </c>
      <c r="J101" s="162">
        <v>21600000</v>
      </c>
      <c r="K101" s="163">
        <v>18200000</v>
      </c>
      <c r="L101" s="162">
        <v>18200000</v>
      </c>
      <c r="M101" s="162">
        <v>0</v>
      </c>
      <c r="N101" s="162">
        <v>4354680.4400000004</v>
      </c>
      <c r="O101" s="162">
        <v>0</v>
      </c>
      <c r="P101" s="163">
        <v>12874590.560000001</v>
      </c>
      <c r="Q101" s="162">
        <v>12874590.560000001</v>
      </c>
      <c r="R101" s="162">
        <v>0</v>
      </c>
      <c r="S101" s="162">
        <v>17229271</v>
      </c>
      <c r="T101" s="162">
        <v>17229271</v>
      </c>
      <c r="U101" s="162">
        <v>970729</v>
      </c>
      <c r="V101" s="162">
        <v>970729</v>
      </c>
      <c r="W101" s="162">
        <v>970729</v>
      </c>
      <c r="X101" s="162">
        <v>970729</v>
      </c>
      <c r="Y101" s="162">
        <v>0</v>
      </c>
      <c r="Z101" s="162">
        <v>0</v>
      </c>
      <c r="AA101" s="162">
        <v>0</v>
      </c>
      <c r="AB101" s="164">
        <v>-3400000</v>
      </c>
      <c r="AC101" s="162">
        <v>0</v>
      </c>
      <c r="AD101" s="144" t="s">
        <v>911</v>
      </c>
      <c r="AE101" s="165" t="s">
        <v>913</v>
      </c>
      <c r="AF101" s="144" t="s">
        <v>1015</v>
      </c>
      <c r="AG101" s="144" t="s">
        <v>1016</v>
      </c>
      <c r="AH101" s="144" t="s">
        <v>919</v>
      </c>
      <c r="AI101" s="144" t="s">
        <v>919</v>
      </c>
      <c r="AJ101" s="144" t="s">
        <v>919</v>
      </c>
      <c r="AK101" s="144" t="s">
        <v>912</v>
      </c>
      <c r="AL101" s="144" t="s">
        <v>919</v>
      </c>
      <c r="AM101" s="144" t="s">
        <v>919</v>
      </c>
      <c r="AN101" s="144" t="s">
        <v>949</v>
      </c>
      <c r="AO101" s="144" t="s">
        <v>1017</v>
      </c>
      <c r="AP101" s="144" t="s">
        <v>513</v>
      </c>
      <c r="AQ101" s="160" t="s">
        <v>922</v>
      </c>
      <c r="AR101" s="144" t="s">
        <v>923</v>
      </c>
    </row>
    <row r="102" spans="3:44">
      <c r="C102" s="160" t="s">
        <v>574</v>
      </c>
      <c r="D102" s="144" t="s">
        <v>514</v>
      </c>
      <c r="E102" s="161" t="s">
        <v>398</v>
      </c>
      <c r="F102" s="144" t="s">
        <v>434</v>
      </c>
      <c r="G102" s="144" t="s">
        <v>400</v>
      </c>
      <c r="H102" s="144" t="s">
        <v>515</v>
      </c>
      <c r="I102" s="144" t="s">
        <v>516</v>
      </c>
      <c r="J102" s="162">
        <v>37800000</v>
      </c>
      <c r="K102" s="163">
        <v>31300000</v>
      </c>
      <c r="L102" s="162">
        <v>31300000</v>
      </c>
      <c r="M102" s="162">
        <v>0</v>
      </c>
      <c r="N102" s="162">
        <v>2852972.55</v>
      </c>
      <c r="O102" s="162">
        <v>0</v>
      </c>
      <c r="P102" s="163">
        <v>24396644.100000001</v>
      </c>
      <c r="Q102" s="162">
        <v>22490236.25</v>
      </c>
      <c r="R102" s="162">
        <v>0</v>
      </c>
      <c r="S102" s="162">
        <v>27249616.649999999</v>
      </c>
      <c r="T102" s="162">
        <v>27249616.649999999</v>
      </c>
      <c r="U102" s="162">
        <v>4050383.35</v>
      </c>
      <c r="V102" s="162">
        <v>4050383.35</v>
      </c>
      <c r="W102" s="162">
        <v>4050383.35</v>
      </c>
      <c r="X102" s="162">
        <v>4050383.35</v>
      </c>
      <c r="Y102" s="162">
        <v>0</v>
      </c>
      <c r="Z102" s="162">
        <v>0</v>
      </c>
      <c r="AA102" s="162">
        <v>0</v>
      </c>
      <c r="AB102" s="164">
        <v>-6500000</v>
      </c>
      <c r="AC102" s="162">
        <v>0</v>
      </c>
      <c r="AD102" s="144" t="s">
        <v>911</v>
      </c>
      <c r="AE102" s="165" t="s">
        <v>913</v>
      </c>
      <c r="AF102" s="144" t="s">
        <v>1015</v>
      </c>
      <c r="AG102" s="144" t="s">
        <v>1018</v>
      </c>
      <c r="AH102" s="144" t="s">
        <v>919</v>
      </c>
      <c r="AI102" s="144" t="s">
        <v>919</v>
      </c>
      <c r="AJ102" s="144" t="s">
        <v>919</v>
      </c>
      <c r="AK102" s="144" t="s">
        <v>912</v>
      </c>
      <c r="AL102" s="144" t="s">
        <v>919</v>
      </c>
      <c r="AM102" s="144" t="s">
        <v>919</v>
      </c>
      <c r="AN102" s="144" t="s">
        <v>949</v>
      </c>
      <c r="AO102" s="144" t="s">
        <v>1017</v>
      </c>
      <c r="AP102" s="144" t="s">
        <v>516</v>
      </c>
      <c r="AQ102" s="160" t="s">
        <v>922</v>
      </c>
      <c r="AR102" s="144" t="s">
        <v>923</v>
      </c>
    </row>
    <row r="103" spans="3:44">
      <c r="C103" s="160" t="s">
        <v>574</v>
      </c>
      <c r="D103" s="144" t="s">
        <v>591</v>
      </c>
      <c r="E103" s="161" t="s">
        <v>398</v>
      </c>
      <c r="F103" s="144" t="s">
        <v>434</v>
      </c>
      <c r="G103" s="144" t="s">
        <v>400</v>
      </c>
      <c r="H103" s="144" t="s">
        <v>592</v>
      </c>
      <c r="I103" s="144" t="s">
        <v>592</v>
      </c>
      <c r="J103" s="162">
        <v>0</v>
      </c>
      <c r="K103" s="163">
        <v>2151318.4</v>
      </c>
      <c r="L103" s="162">
        <v>2151318.4</v>
      </c>
      <c r="M103" s="162">
        <v>0</v>
      </c>
      <c r="N103" s="162">
        <v>252847.28</v>
      </c>
      <c r="O103" s="162">
        <v>0</v>
      </c>
      <c r="P103" s="163">
        <v>595834.31999999995</v>
      </c>
      <c r="Q103" s="162">
        <v>575042.31999999995</v>
      </c>
      <c r="R103" s="162">
        <v>0</v>
      </c>
      <c r="S103" s="162">
        <v>848681.6</v>
      </c>
      <c r="T103" s="162">
        <v>848681.6</v>
      </c>
      <c r="U103" s="162">
        <v>1302636.8</v>
      </c>
      <c r="V103" s="162">
        <v>1302636.8</v>
      </c>
      <c r="W103" s="162">
        <v>1302636.8</v>
      </c>
      <c r="X103" s="162">
        <v>1302636.8</v>
      </c>
      <c r="Y103" s="162">
        <v>0</v>
      </c>
      <c r="Z103" s="162">
        <v>0</v>
      </c>
      <c r="AA103" s="162">
        <v>0</v>
      </c>
      <c r="AB103" s="162">
        <v>0</v>
      </c>
      <c r="AC103" s="162">
        <v>2151318.4</v>
      </c>
      <c r="AD103" s="144" t="s">
        <v>911</v>
      </c>
      <c r="AE103" s="165" t="s">
        <v>913</v>
      </c>
      <c r="AF103" s="144" t="s">
        <v>1015</v>
      </c>
      <c r="AG103" s="144" t="s">
        <v>1067</v>
      </c>
      <c r="AH103" s="144" t="s">
        <v>919</v>
      </c>
      <c r="AI103" s="144" t="s">
        <v>919</v>
      </c>
      <c r="AJ103" s="144" t="s">
        <v>919</v>
      </c>
      <c r="AK103" s="144" t="s">
        <v>912</v>
      </c>
      <c r="AL103" s="144" t="s">
        <v>919</v>
      </c>
      <c r="AM103" s="144" t="s">
        <v>919</v>
      </c>
      <c r="AN103" s="144" t="s">
        <v>949</v>
      </c>
      <c r="AO103" s="144" t="s">
        <v>1017</v>
      </c>
      <c r="AP103" s="144" t="s">
        <v>592</v>
      </c>
      <c r="AQ103" s="160" t="s">
        <v>922</v>
      </c>
      <c r="AR103" s="144" t="s">
        <v>923</v>
      </c>
    </row>
    <row r="104" spans="3:44">
      <c r="C104" s="160" t="s">
        <v>574</v>
      </c>
      <c r="D104" s="144" t="s">
        <v>517</v>
      </c>
      <c r="E104" s="161" t="s">
        <v>398</v>
      </c>
      <c r="F104" s="144" t="s">
        <v>434</v>
      </c>
      <c r="G104" s="144" t="s">
        <v>400</v>
      </c>
      <c r="H104" s="144" t="s">
        <v>518</v>
      </c>
      <c r="I104" s="144" t="s">
        <v>519</v>
      </c>
      <c r="J104" s="162">
        <v>80056060</v>
      </c>
      <c r="K104" s="163">
        <v>80056060</v>
      </c>
      <c r="L104" s="162">
        <v>80056060</v>
      </c>
      <c r="M104" s="162">
        <v>0</v>
      </c>
      <c r="N104" s="162">
        <v>4288470.5599999996</v>
      </c>
      <c r="O104" s="162">
        <v>0</v>
      </c>
      <c r="P104" s="163">
        <v>53802017.609999999</v>
      </c>
      <c r="Q104" s="162">
        <v>46911375.939999998</v>
      </c>
      <c r="R104" s="162">
        <v>0</v>
      </c>
      <c r="S104" s="162">
        <v>58090488.170000002</v>
      </c>
      <c r="T104" s="162">
        <v>58090488.170000002</v>
      </c>
      <c r="U104" s="162">
        <v>21965571.829999998</v>
      </c>
      <c r="V104" s="162">
        <v>21965571.829999998</v>
      </c>
      <c r="W104" s="162">
        <v>21965571.829999998</v>
      </c>
      <c r="X104" s="162">
        <v>21965571.829999998</v>
      </c>
      <c r="Y104" s="162">
        <v>0</v>
      </c>
      <c r="Z104" s="162">
        <v>0</v>
      </c>
      <c r="AA104" s="162">
        <v>0</v>
      </c>
      <c r="AB104" s="162">
        <v>0</v>
      </c>
      <c r="AC104" s="162">
        <v>0</v>
      </c>
      <c r="AD104" s="144" t="s">
        <v>911</v>
      </c>
      <c r="AE104" s="165" t="s">
        <v>913</v>
      </c>
      <c r="AF104" s="144" t="s">
        <v>1015</v>
      </c>
      <c r="AG104" s="144" t="s">
        <v>1019</v>
      </c>
      <c r="AH104" s="144" t="s">
        <v>919</v>
      </c>
      <c r="AI104" s="144" t="s">
        <v>919</v>
      </c>
      <c r="AJ104" s="144" t="s">
        <v>919</v>
      </c>
      <c r="AK104" s="144" t="s">
        <v>912</v>
      </c>
      <c r="AL104" s="144" t="s">
        <v>919</v>
      </c>
      <c r="AM104" s="144" t="s">
        <v>919</v>
      </c>
      <c r="AN104" s="144" t="s">
        <v>949</v>
      </c>
      <c r="AO104" s="144" t="s">
        <v>1017</v>
      </c>
      <c r="AP104" s="144" t="s">
        <v>519</v>
      </c>
      <c r="AQ104" s="160" t="s">
        <v>922</v>
      </c>
      <c r="AR104" s="144" t="s">
        <v>923</v>
      </c>
    </row>
    <row r="105" spans="3:44">
      <c r="C105" s="160" t="s">
        <v>574</v>
      </c>
      <c r="D105" s="144" t="s">
        <v>520</v>
      </c>
      <c r="E105" s="161" t="s">
        <v>398</v>
      </c>
      <c r="F105" s="144" t="s">
        <v>434</v>
      </c>
      <c r="G105" s="144" t="s">
        <v>400</v>
      </c>
      <c r="H105" s="144" t="s">
        <v>521</v>
      </c>
      <c r="I105" s="144" t="s">
        <v>522</v>
      </c>
      <c r="J105" s="162">
        <v>1200000</v>
      </c>
      <c r="K105" s="163">
        <v>1900000</v>
      </c>
      <c r="L105" s="162">
        <v>1900000</v>
      </c>
      <c r="M105" s="162">
        <v>0</v>
      </c>
      <c r="N105" s="162">
        <v>0</v>
      </c>
      <c r="O105" s="162">
        <v>0</v>
      </c>
      <c r="P105" s="163">
        <v>1765691.55</v>
      </c>
      <c r="Q105" s="162">
        <v>1765691.55</v>
      </c>
      <c r="R105" s="162">
        <v>0</v>
      </c>
      <c r="S105" s="162">
        <v>1765691.55</v>
      </c>
      <c r="T105" s="162">
        <v>1765691.55</v>
      </c>
      <c r="U105" s="162">
        <v>134308.45000000001</v>
      </c>
      <c r="V105" s="162">
        <v>134308.45000000001</v>
      </c>
      <c r="W105" s="162">
        <v>134308.45000000001</v>
      </c>
      <c r="X105" s="162">
        <v>134308.45000000001</v>
      </c>
      <c r="Y105" s="162">
        <v>0</v>
      </c>
      <c r="Z105" s="162">
        <v>0</v>
      </c>
      <c r="AA105" s="162">
        <v>0</v>
      </c>
      <c r="AB105" s="162">
        <v>0</v>
      </c>
      <c r="AC105" s="162">
        <v>700000</v>
      </c>
      <c r="AD105" s="144" t="s">
        <v>911</v>
      </c>
      <c r="AE105" s="165" t="s">
        <v>913</v>
      </c>
      <c r="AF105" s="144" t="s">
        <v>1015</v>
      </c>
      <c r="AG105" s="144" t="s">
        <v>1020</v>
      </c>
      <c r="AH105" s="144" t="s">
        <v>919</v>
      </c>
      <c r="AI105" s="144" t="s">
        <v>919</v>
      </c>
      <c r="AJ105" s="144" t="s">
        <v>919</v>
      </c>
      <c r="AK105" s="144" t="s">
        <v>912</v>
      </c>
      <c r="AL105" s="144" t="s">
        <v>919</v>
      </c>
      <c r="AM105" s="144" t="s">
        <v>919</v>
      </c>
      <c r="AN105" s="144" t="s">
        <v>949</v>
      </c>
      <c r="AO105" s="144" t="s">
        <v>1017</v>
      </c>
      <c r="AP105" s="144" t="s">
        <v>522</v>
      </c>
      <c r="AQ105" s="160" t="s">
        <v>922</v>
      </c>
      <c r="AR105" s="144" t="s">
        <v>923</v>
      </c>
    </row>
    <row r="106" spans="3:44">
      <c r="C106" s="160" t="s">
        <v>574</v>
      </c>
      <c r="D106" s="144" t="s">
        <v>437</v>
      </c>
      <c r="E106" s="161" t="s">
        <v>398</v>
      </c>
      <c r="F106" s="144" t="s">
        <v>434</v>
      </c>
      <c r="G106" s="144" t="s">
        <v>400</v>
      </c>
      <c r="H106" s="144" t="s">
        <v>438</v>
      </c>
      <c r="I106" s="144" t="s">
        <v>439</v>
      </c>
      <c r="J106" s="162">
        <v>125000</v>
      </c>
      <c r="K106" s="163">
        <v>1951475.9</v>
      </c>
      <c r="L106" s="162">
        <v>1951475.9</v>
      </c>
      <c r="M106" s="162">
        <v>0</v>
      </c>
      <c r="N106" s="162">
        <v>0</v>
      </c>
      <c r="O106" s="162">
        <v>0</v>
      </c>
      <c r="P106" s="163">
        <v>564344.6</v>
      </c>
      <c r="Q106" s="162">
        <v>551168.80000000005</v>
      </c>
      <c r="R106" s="162">
        <v>0</v>
      </c>
      <c r="S106" s="162">
        <v>564344.6</v>
      </c>
      <c r="T106" s="162">
        <v>564344.6</v>
      </c>
      <c r="U106" s="162">
        <v>1387131.3</v>
      </c>
      <c r="V106" s="162">
        <v>1387131.3</v>
      </c>
      <c r="W106" s="162">
        <v>1387131.3</v>
      </c>
      <c r="X106" s="162">
        <v>1387131.3</v>
      </c>
      <c r="Y106" s="162">
        <v>0</v>
      </c>
      <c r="Z106" s="162">
        <v>0</v>
      </c>
      <c r="AA106" s="162">
        <v>0</v>
      </c>
      <c r="AB106" s="162">
        <v>0</v>
      </c>
      <c r="AC106" s="162">
        <v>1826475.9</v>
      </c>
      <c r="AD106" s="144" t="s">
        <v>911</v>
      </c>
      <c r="AE106" s="165" t="s">
        <v>913</v>
      </c>
      <c r="AF106" s="144" t="s">
        <v>951</v>
      </c>
      <c r="AG106" s="144" t="s">
        <v>952</v>
      </c>
      <c r="AH106" s="144" t="s">
        <v>919</v>
      </c>
      <c r="AI106" s="144" t="s">
        <v>919</v>
      </c>
      <c r="AJ106" s="144" t="s">
        <v>919</v>
      </c>
      <c r="AK106" s="144" t="s">
        <v>912</v>
      </c>
      <c r="AL106" s="144" t="s">
        <v>919</v>
      </c>
      <c r="AM106" s="144" t="s">
        <v>919</v>
      </c>
      <c r="AN106" s="144" t="s">
        <v>949</v>
      </c>
      <c r="AO106" s="144" t="s">
        <v>953</v>
      </c>
      <c r="AP106" s="144" t="s">
        <v>439</v>
      </c>
      <c r="AQ106" s="160" t="s">
        <v>922</v>
      </c>
      <c r="AR106" s="144" t="s">
        <v>923</v>
      </c>
    </row>
    <row r="107" spans="3:44">
      <c r="C107" s="160" t="s">
        <v>574</v>
      </c>
      <c r="D107" s="144" t="s">
        <v>440</v>
      </c>
      <c r="E107" s="161" t="s">
        <v>398</v>
      </c>
      <c r="F107" s="144" t="s">
        <v>434</v>
      </c>
      <c r="G107" s="144" t="s">
        <v>400</v>
      </c>
      <c r="H107" s="144" t="s">
        <v>441</v>
      </c>
      <c r="I107" s="144" t="s">
        <v>442</v>
      </c>
      <c r="J107" s="162">
        <v>0</v>
      </c>
      <c r="K107" s="163">
        <v>150000</v>
      </c>
      <c r="L107" s="162">
        <v>150000</v>
      </c>
      <c r="M107" s="162">
        <v>0</v>
      </c>
      <c r="N107" s="162">
        <v>30488.16</v>
      </c>
      <c r="O107" s="162">
        <v>0</v>
      </c>
      <c r="P107" s="163">
        <v>44511.839999999997</v>
      </c>
      <c r="Q107" s="162">
        <v>44511.839999999997</v>
      </c>
      <c r="R107" s="162">
        <v>0</v>
      </c>
      <c r="S107" s="162">
        <v>75000</v>
      </c>
      <c r="T107" s="162">
        <v>75000</v>
      </c>
      <c r="U107" s="162">
        <v>75000</v>
      </c>
      <c r="V107" s="162">
        <v>75000</v>
      </c>
      <c r="W107" s="162">
        <v>75000</v>
      </c>
      <c r="X107" s="162">
        <v>75000</v>
      </c>
      <c r="Y107" s="162">
        <v>0</v>
      </c>
      <c r="Z107" s="162">
        <v>0</v>
      </c>
      <c r="AA107" s="162">
        <v>0</v>
      </c>
      <c r="AB107" s="162">
        <v>0</v>
      </c>
      <c r="AC107" s="162">
        <v>150000</v>
      </c>
      <c r="AD107" s="144" t="s">
        <v>911</v>
      </c>
      <c r="AE107" s="165" t="s">
        <v>913</v>
      </c>
      <c r="AF107" s="144" t="s">
        <v>951</v>
      </c>
      <c r="AG107" s="144" t="s">
        <v>954</v>
      </c>
      <c r="AH107" s="144" t="s">
        <v>919</v>
      </c>
      <c r="AI107" s="144" t="s">
        <v>919</v>
      </c>
      <c r="AJ107" s="144" t="s">
        <v>919</v>
      </c>
      <c r="AK107" s="144" t="s">
        <v>912</v>
      </c>
      <c r="AL107" s="144" t="s">
        <v>919</v>
      </c>
      <c r="AM107" s="144" t="s">
        <v>919</v>
      </c>
      <c r="AN107" s="144" t="s">
        <v>949</v>
      </c>
      <c r="AO107" s="144" t="s">
        <v>953</v>
      </c>
      <c r="AP107" s="144" t="s">
        <v>442</v>
      </c>
      <c r="AQ107" s="160" t="s">
        <v>922</v>
      </c>
      <c r="AR107" s="144" t="s">
        <v>923</v>
      </c>
    </row>
    <row r="108" spans="3:44">
      <c r="C108" s="160" t="s">
        <v>574</v>
      </c>
      <c r="D108" s="144" t="s">
        <v>593</v>
      </c>
      <c r="E108" s="161" t="s">
        <v>398</v>
      </c>
      <c r="F108" s="144" t="s">
        <v>434</v>
      </c>
      <c r="G108" s="144" t="s">
        <v>400</v>
      </c>
      <c r="H108" s="144" t="s">
        <v>594</v>
      </c>
      <c r="I108" s="144" t="s">
        <v>595</v>
      </c>
      <c r="J108" s="162">
        <v>135160</v>
      </c>
      <c r="K108" s="163">
        <v>135160</v>
      </c>
      <c r="L108" s="162">
        <v>135160</v>
      </c>
      <c r="M108" s="162">
        <v>0</v>
      </c>
      <c r="N108" s="162">
        <v>20564.27</v>
      </c>
      <c r="O108" s="162">
        <v>0</v>
      </c>
      <c r="P108" s="163">
        <v>101642.37</v>
      </c>
      <c r="Q108" s="162">
        <v>101642.37</v>
      </c>
      <c r="R108" s="162">
        <v>0</v>
      </c>
      <c r="S108" s="162">
        <v>122206.64</v>
      </c>
      <c r="T108" s="162">
        <v>122206.64</v>
      </c>
      <c r="U108" s="162">
        <v>12953.36</v>
      </c>
      <c r="V108" s="162">
        <v>12953.36</v>
      </c>
      <c r="W108" s="162">
        <v>12953.36</v>
      </c>
      <c r="X108" s="162">
        <v>12953.36</v>
      </c>
      <c r="Y108" s="162">
        <v>0</v>
      </c>
      <c r="Z108" s="162">
        <v>0</v>
      </c>
      <c r="AA108" s="162">
        <v>0</v>
      </c>
      <c r="AB108" s="162">
        <v>0</v>
      </c>
      <c r="AC108" s="162">
        <v>0</v>
      </c>
      <c r="AD108" s="144" t="s">
        <v>911</v>
      </c>
      <c r="AE108" s="165" t="s">
        <v>913</v>
      </c>
      <c r="AF108" s="144" t="s">
        <v>951</v>
      </c>
      <c r="AG108" s="144" t="s">
        <v>1068</v>
      </c>
      <c r="AH108" s="144" t="s">
        <v>919</v>
      </c>
      <c r="AI108" s="144" t="s">
        <v>919</v>
      </c>
      <c r="AJ108" s="144" t="s">
        <v>919</v>
      </c>
      <c r="AK108" s="144" t="s">
        <v>912</v>
      </c>
      <c r="AL108" s="144" t="s">
        <v>1069</v>
      </c>
      <c r="AM108" s="144" t="s">
        <v>919</v>
      </c>
      <c r="AN108" s="144" t="s">
        <v>949</v>
      </c>
      <c r="AO108" s="144" t="s">
        <v>953</v>
      </c>
      <c r="AP108" s="144" t="s">
        <v>595</v>
      </c>
      <c r="AQ108" s="160" t="s">
        <v>922</v>
      </c>
      <c r="AR108" s="144" t="s">
        <v>923</v>
      </c>
    </row>
    <row r="109" spans="3:44">
      <c r="C109" s="160" t="s">
        <v>574</v>
      </c>
      <c r="D109" s="144" t="s">
        <v>443</v>
      </c>
      <c r="E109" s="161" t="s">
        <v>398</v>
      </c>
      <c r="F109" s="144" t="s">
        <v>434</v>
      </c>
      <c r="G109" s="144" t="s">
        <v>400</v>
      </c>
      <c r="H109" s="144" t="s">
        <v>444</v>
      </c>
      <c r="I109" s="144" t="s">
        <v>445</v>
      </c>
      <c r="J109" s="162">
        <v>4388880</v>
      </c>
      <c r="K109" s="163">
        <v>28688880</v>
      </c>
      <c r="L109" s="162">
        <v>28688880</v>
      </c>
      <c r="M109" s="162">
        <v>0</v>
      </c>
      <c r="N109" s="162">
        <v>0</v>
      </c>
      <c r="O109" s="162">
        <v>0</v>
      </c>
      <c r="P109" s="163">
        <v>25940486.52</v>
      </c>
      <c r="Q109" s="162">
        <v>22218258.379999999</v>
      </c>
      <c r="R109" s="162">
        <v>0</v>
      </c>
      <c r="S109" s="162">
        <v>25940486.52</v>
      </c>
      <c r="T109" s="162">
        <v>25940486.52</v>
      </c>
      <c r="U109" s="162">
        <v>2748393.48</v>
      </c>
      <c r="V109" s="162">
        <v>2748393.48</v>
      </c>
      <c r="W109" s="162">
        <v>2748393.48</v>
      </c>
      <c r="X109" s="162">
        <v>2748393.48</v>
      </c>
      <c r="Y109" s="162">
        <v>0</v>
      </c>
      <c r="Z109" s="162">
        <v>0</v>
      </c>
      <c r="AA109" s="162">
        <v>0</v>
      </c>
      <c r="AB109" s="162">
        <v>0</v>
      </c>
      <c r="AC109" s="162">
        <v>24300000</v>
      </c>
      <c r="AD109" s="144" t="s">
        <v>911</v>
      </c>
      <c r="AE109" s="165" t="s">
        <v>913</v>
      </c>
      <c r="AF109" s="144" t="s">
        <v>951</v>
      </c>
      <c r="AG109" s="144" t="s">
        <v>955</v>
      </c>
      <c r="AH109" s="144" t="s">
        <v>919</v>
      </c>
      <c r="AI109" s="144" t="s">
        <v>919</v>
      </c>
      <c r="AJ109" s="144" t="s">
        <v>919</v>
      </c>
      <c r="AK109" s="144" t="s">
        <v>912</v>
      </c>
      <c r="AL109" s="144" t="s">
        <v>919</v>
      </c>
      <c r="AM109" s="144" t="s">
        <v>919</v>
      </c>
      <c r="AN109" s="144" t="s">
        <v>949</v>
      </c>
      <c r="AO109" s="144" t="s">
        <v>953</v>
      </c>
      <c r="AP109" s="144" t="s">
        <v>445</v>
      </c>
      <c r="AQ109" s="160" t="s">
        <v>922</v>
      </c>
      <c r="AR109" s="144" t="s">
        <v>923</v>
      </c>
    </row>
    <row r="110" spans="3:44">
      <c r="C110" s="160" t="s">
        <v>574</v>
      </c>
      <c r="D110" s="144" t="s">
        <v>523</v>
      </c>
      <c r="E110" s="161" t="s">
        <v>398</v>
      </c>
      <c r="F110" s="144" t="s">
        <v>434</v>
      </c>
      <c r="G110" s="144" t="s">
        <v>400</v>
      </c>
      <c r="H110" s="144" t="s">
        <v>524</v>
      </c>
      <c r="I110" s="144" t="s">
        <v>524</v>
      </c>
      <c r="J110" s="162">
        <v>393485850</v>
      </c>
      <c r="K110" s="163">
        <v>373912608.79000002</v>
      </c>
      <c r="L110" s="162">
        <v>373912608.79000002</v>
      </c>
      <c r="M110" s="162">
        <v>0</v>
      </c>
      <c r="N110" s="162">
        <v>40680</v>
      </c>
      <c r="O110" s="162">
        <v>0</v>
      </c>
      <c r="P110" s="163">
        <v>365165420.58999997</v>
      </c>
      <c r="Q110" s="162">
        <v>307967166.33999997</v>
      </c>
      <c r="R110" s="162">
        <v>0</v>
      </c>
      <c r="S110" s="162">
        <v>365206100.58999997</v>
      </c>
      <c r="T110" s="162">
        <v>365206100.58999997</v>
      </c>
      <c r="U110" s="162">
        <v>8706508.1999999993</v>
      </c>
      <c r="V110" s="162">
        <v>8706508.1999999993</v>
      </c>
      <c r="W110" s="162">
        <v>8706508.1999999993</v>
      </c>
      <c r="X110" s="162">
        <v>8706508.1999999993</v>
      </c>
      <c r="Y110" s="162">
        <v>0</v>
      </c>
      <c r="Z110" s="162">
        <v>0</v>
      </c>
      <c r="AA110" s="162">
        <v>0</v>
      </c>
      <c r="AB110" s="162">
        <v>-19573241.210000001</v>
      </c>
      <c r="AC110" s="162">
        <v>0</v>
      </c>
      <c r="AD110" s="144" t="s">
        <v>911</v>
      </c>
      <c r="AE110" s="165" t="s">
        <v>913</v>
      </c>
      <c r="AF110" s="144" t="s">
        <v>1021</v>
      </c>
      <c r="AG110" s="144" t="s">
        <v>1022</v>
      </c>
      <c r="AH110" s="144" t="s">
        <v>919</v>
      </c>
      <c r="AI110" s="144" t="s">
        <v>919</v>
      </c>
      <c r="AJ110" s="144" t="s">
        <v>919</v>
      </c>
      <c r="AK110" s="144" t="s">
        <v>912</v>
      </c>
      <c r="AL110" s="144" t="s">
        <v>919</v>
      </c>
      <c r="AM110" s="144" t="s">
        <v>919</v>
      </c>
      <c r="AN110" s="144" t="s">
        <v>949</v>
      </c>
      <c r="AO110" s="144" t="s">
        <v>1023</v>
      </c>
      <c r="AP110" s="144" t="s">
        <v>524</v>
      </c>
      <c r="AQ110" s="160" t="s">
        <v>922</v>
      </c>
      <c r="AR110" s="144" t="s">
        <v>923</v>
      </c>
    </row>
    <row r="111" spans="3:44">
      <c r="C111" s="160" t="s">
        <v>574</v>
      </c>
      <c r="D111" s="144" t="s">
        <v>525</v>
      </c>
      <c r="E111" s="161" t="s">
        <v>398</v>
      </c>
      <c r="F111" s="144" t="s">
        <v>434</v>
      </c>
      <c r="G111" s="144" t="s">
        <v>400</v>
      </c>
      <c r="H111" s="144" t="s">
        <v>526</v>
      </c>
      <c r="I111" s="144" t="s">
        <v>527</v>
      </c>
      <c r="J111" s="162">
        <v>15571830</v>
      </c>
      <c r="K111" s="163">
        <v>15571830</v>
      </c>
      <c r="L111" s="162">
        <v>15571830</v>
      </c>
      <c r="M111" s="162">
        <v>0</v>
      </c>
      <c r="N111" s="162">
        <v>0</v>
      </c>
      <c r="O111" s="162">
        <v>0</v>
      </c>
      <c r="P111" s="163">
        <v>5139834.55</v>
      </c>
      <c r="Q111" s="162">
        <v>4875414.55</v>
      </c>
      <c r="R111" s="162">
        <v>0</v>
      </c>
      <c r="S111" s="162">
        <v>5139834.55</v>
      </c>
      <c r="T111" s="162">
        <v>5139834.55</v>
      </c>
      <c r="U111" s="162">
        <v>10431995.449999999</v>
      </c>
      <c r="V111" s="162">
        <v>10431995.449999999</v>
      </c>
      <c r="W111" s="162">
        <v>10431995.449999999</v>
      </c>
      <c r="X111" s="162">
        <v>10431995.449999999</v>
      </c>
      <c r="Y111" s="162">
        <v>0</v>
      </c>
      <c r="Z111" s="162">
        <v>0</v>
      </c>
      <c r="AA111" s="162">
        <v>0</v>
      </c>
      <c r="AB111" s="162">
        <v>0</v>
      </c>
      <c r="AC111" s="162">
        <v>0</v>
      </c>
      <c r="AD111" s="144" t="s">
        <v>911</v>
      </c>
      <c r="AE111" s="165" t="s">
        <v>913</v>
      </c>
      <c r="AF111" s="144" t="s">
        <v>1021</v>
      </c>
      <c r="AG111" s="144" t="s">
        <v>1024</v>
      </c>
      <c r="AH111" s="144" t="s">
        <v>919</v>
      </c>
      <c r="AI111" s="144" t="s">
        <v>919</v>
      </c>
      <c r="AJ111" s="144" t="s">
        <v>919</v>
      </c>
      <c r="AK111" s="144" t="s">
        <v>912</v>
      </c>
      <c r="AL111" s="144" t="s">
        <v>919</v>
      </c>
      <c r="AM111" s="144" t="s">
        <v>919</v>
      </c>
      <c r="AN111" s="144" t="s">
        <v>949</v>
      </c>
      <c r="AO111" s="144" t="s">
        <v>1023</v>
      </c>
      <c r="AP111" s="144" t="s">
        <v>527</v>
      </c>
      <c r="AQ111" s="160" t="s">
        <v>922</v>
      </c>
      <c r="AR111" s="144" t="s">
        <v>923</v>
      </c>
    </row>
    <row r="112" spans="3:44">
      <c r="C112" s="160" t="s">
        <v>574</v>
      </c>
      <c r="D112" s="144" t="s">
        <v>528</v>
      </c>
      <c r="E112" s="161" t="s">
        <v>398</v>
      </c>
      <c r="F112" s="144" t="s">
        <v>434</v>
      </c>
      <c r="G112" s="144" t="s">
        <v>400</v>
      </c>
      <c r="H112" s="144" t="s">
        <v>529</v>
      </c>
      <c r="I112" s="144" t="s">
        <v>530</v>
      </c>
      <c r="J112" s="162">
        <v>0</v>
      </c>
      <c r="K112" s="163">
        <v>1332160</v>
      </c>
      <c r="L112" s="162">
        <v>1332160</v>
      </c>
      <c r="M112" s="162">
        <v>0</v>
      </c>
      <c r="N112" s="162">
        <v>240001.36</v>
      </c>
      <c r="O112" s="162">
        <v>0</v>
      </c>
      <c r="P112" s="163">
        <v>691078.64</v>
      </c>
      <c r="Q112" s="162">
        <v>691078.64</v>
      </c>
      <c r="R112" s="162">
        <v>0</v>
      </c>
      <c r="S112" s="162">
        <v>931080</v>
      </c>
      <c r="T112" s="162">
        <v>931080</v>
      </c>
      <c r="U112" s="162">
        <v>401080</v>
      </c>
      <c r="V112" s="162">
        <v>401080</v>
      </c>
      <c r="W112" s="162">
        <v>401080</v>
      </c>
      <c r="X112" s="162">
        <v>401080</v>
      </c>
      <c r="Y112" s="162">
        <v>0</v>
      </c>
      <c r="Z112" s="162">
        <v>0</v>
      </c>
      <c r="AA112" s="162">
        <v>0</v>
      </c>
      <c r="AB112" s="162">
        <v>0</v>
      </c>
      <c r="AC112" s="162">
        <v>1332160</v>
      </c>
      <c r="AD112" s="144" t="s">
        <v>911</v>
      </c>
      <c r="AE112" s="165" t="s">
        <v>913</v>
      </c>
      <c r="AF112" s="144" t="s">
        <v>956</v>
      </c>
      <c r="AG112" s="144" t="s">
        <v>1025</v>
      </c>
      <c r="AH112" s="144" t="s">
        <v>919</v>
      </c>
      <c r="AI112" s="144" t="s">
        <v>919</v>
      </c>
      <c r="AJ112" s="144" t="s">
        <v>919</v>
      </c>
      <c r="AK112" s="144" t="s">
        <v>912</v>
      </c>
      <c r="AL112" s="144" t="s">
        <v>919</v>
      </c>
      <c r="AM112" s="144" t="s">
        <v>919</v>
      </c>
      <c r="AN112" s="144" t="s">
        <v>949</v>
      </c>
      <c r="AO112" s="144" t="s">
        <v>958</v>
      </c>
      <c r="AP112" s="144" t="s">
        <v>530</v>
      </c>
      <c r="AQ112" s="160" t="s">
        <v>922</v>
      </c>
      <c r="AR112" s="144" t="s">
        <v>923</v>
      </c>
    </row>
    <row r="113" spans="3:44">
      <c r="C113" s="160" t="s">
        <v>574</v>
      </c>
      <c r="D113" s="144" t="s">
        <v>446</v>
      </c>
      <c r="E113" s="161" t="s">
        <v>398</v>
      </c>
      <c r="F113" s="144" t="s">
        <v>434</v>
      </c>
      <c r="G113" s="144" t="s">
        <v>400</v>
      </c>
      <c r="H113" s="144" t="s">
        <v>447</v>
      </c>
      <c r="I113" s="144" t="s">
        <v>448</v>
      </c>
      <c r="J113" s="162">
        <v>0</v>
      </c>
      <c r="K113" s="163">
        <v>12000000</v>
      </c>
      <c r="L113" s="162">
        <v>12000000</v>
      </c>
      <c r="M113" s="162">
        <v>0</v>
      </c>
      <c r="N113" s="162">
        <v>2182500</v>
      </c>
      <c r="O113" s="162">
        <v>0</v>
      </c>
      <c r="P113" s="163">
        <v>8705400</v>
      </c>
      <c r="Q113" s="162">
        <v>8705400</v>
      </c>
      <c r="R113" s="162">
        <v>0</v>
      </c>
      <c r="S113" s="162">
        <v>10887900</v>
      </c>
      <c r="T113" s="162">
        <v>10887900</v>
      </c>
      <c r="U113" s="162">
        <v>1112100</v>
      </c>
      <c r="V113" s="162">
        <v>1112100</v>
      </c>
      <c r="W113" s="162">
        <v>1112100</v>
      </c>
      <c r="X113" s="162">
        <v>1112100</v>
      </c>
      <c r="Y113" s="162">
        <v>0</v>
      </c>
      <c r="Z113" s="162">
        <v>0</v>
      </c>
      <c r="AA113" s="162">
        <v>0</v>
      </c>
      <c r="AB113" s="162">
        <v>0</v>
      </c>
      <c r="AC113" s="162">
        <v>12000000</v>
      </c>
      <c r="AD113" s="144" t="s">
        <v>911</v>
      </c>
      <c r="AE113" s="165" t="s">
        <v>913</v>
      </c>
      <c r="AF113" s="144" t="s">
        <v>956</v>
      </c>
      <c r="AG113" s="144" t="s">
        <v>957</v>
      </c>
      <c r="AH113" s="144" t="s">
        <v>919</v>
      </c>
      <c r="AI113" s="144" t="s">
        <v>919</v>
      </c>
      <c r="AJ113" s="144" t="s">
        <v>919</v>
      </c>
      <c r="AK113" s="144" t="s">
        <v>912</v>
      </c>
      <c r="AL113" s="144" t="s">
        <v>919</v>
      </c>
      <c r="AM113" s="144" t="s">
        <v>919</v>
      </c>
      <c r="AN113" s="144" t="s">
        <v>949</v>
      </c>
      <c r="AO113" s="144" t="s">
        <v>958</v>
      </c>
      <c r="AP113" s="144" t="s">
        <v>448</v>
      </c>
      <c r="AQ113" s="160" t="s">
        <v>922</v>
      </c>
      <c r="AR113" s="144" t="s">
        <v>923</v>
      </c>
    </row>
    <row r="114" spans="3:44">
      <c r="C114" s="160" t="s">
        <v>574</v>
      </c>
      <c r="D114" s="144" t="s">
        <v>449</v>
      </c>
      <c r="E114" s="161" t="s">
        <v>398</v>
      </c>
      <c r="F114" s="144" t="s">
        <v>434</v>
      </c>
      <c r="G114" s="144" t="s">
        <v>400</v>
      </c>
      <c r="H114" s="144" t="s">
        <v>450</v>
      </c>
      <c r="I114" s="144" t="s">
        <v>450</v>
      </c>
      <c r="J114" s="162">
        <v>114000000</v>
      </c>
      <c r="K114" s="163">
        <v>96000000</v>
      </c>
      <c r="L114" s="162">
        <v>96000000</v>
      </c>
      <c r="M114" s="162">
        <v>0</v>
      </c>
      <c r="N114" s="162">
        <v>11000000</v>
      </c>
      <c r="O114" s="162">
        <v>0</v>
      </c>
      <c r="P114" s="163">
        <v>70304976</v>
      </c>
      <c r="Q114" s="162">
        <v>70304976</v>
      </c>
      <c r="R114" s="162">
        <v>0</v>
      </c>
      <c r="S114" s="162">
        <v>81304976</v>
      </c>
      <c r="T114" s="162">
        <v>81304976</v>
      </c>
      <c r="U114" s="162">
        <v>14695024</v>
      </c>
      <c r="V114" s="162">
        <v>14695024</v>
      </c>
      <c r="W114" s="162">
        <v>14695024</v>
      </c>
      <c r="X114" s="162">
        <v>14695024</v>
      </c>
      <c r="Y114" s="162">
        <v>0</v>
      </c>
      <c r="Z114" s="162">
        <v>0</v>
      </c>
      <c r="AA114" s="162">
        <v>0</v>
      </c>
      <c r="AB114" s="164">
        <v>-18000000</v>
      </c>
      <c r="AC114" s="162">
        <v>0</v>
      </c>
      <c r="AD114" s="144" t="s">
        <v>911</v>
      </c>
      <c r="AE114" s="165" t="s">
        <v>913</v>
      </c>
      <c r="AF114" s="144" t="s">
        <v>959</v>
      </c>
      <c r="AG114" s="144" t="s">
        <v>960</v>
      </c>
      <c r="AH114" s="144" t="s">
        <v>919</v>
      </c>
      <c r="AI114" s="144" t="s">
        <v>919</v>
      </c>
      <c r="AJ114" s="144" t="s">
        <v>919</v>
      </c>
      <c r="AK114" s="144" t="s">
        <v>912</v>
      </c>
      <c r="AL114" s="144" t="s">
        <v>919</v>
      </c>
      <c r="AM114" s="144" t="s">
        <v>919</v>
      </c>
      <c r="AN114" s="144" t="s">
        <v>949</v>
      </c>
      <c r="AO114" s="144" t="s">
        <v>961</v>
      </c>
      <c r="AP114" s="144" t="s">
        <v>450</v>
      </c>
      <c r="AQ114" s="160" t="s">
        <v>922</v>
      </c>
      <c r="AR114" s="144" t="s">
        <v>923</v>
      </c>
    </row>
    <row r="115" spans="3:44">
      <c r="C115" s="160" t="s">
        <v>574</v>
      </c>
      <c r="D115" s="144" t="s">
        <v>596</v>
      </c>
      <c r="E115" s="161" t="s">
        <v>398</v>
      </c>
      <c r="F115" s="144" t="s">
        <v>434</v>
      </c>
      <c r="G115" s="144" t="s">
        <v>400</v>
      </c>
      <c r="H115" s="144" t="s">
        <v>597</v>
      </c>
      <c r="I115" s="144" t="s">
        <v>598</v>
      </c>
      <c r="J115" s="162">
        <v>10876195</v>
      </c>
      <c r="K115" s="163">
        <v>20976195</v>
      </c>
      <c r="L115" s="162">
        <v>20976195</v>
      </c>
      <c r="M115" s="162">
        <v>0</v>
      </c>
      <c r="N115" s="162">
        <v>0</v>
      </c>
      <c r="O115" s="162">
        <v>0</v>
      </c>
      <c r="P115" s="163">
        <v>15569486.289999999</v>
      </c>
      <c r="Q115" s="162">
        <v>3901364.51</v>
      </c>
      <c r="R115" s="162">
        <v>0</v>
      </c>
      <c r="S115" s="162">
        <v>15569486.289999999</v>
      </c>
      <c r="T115" s="162">
        <v>15569486.289999999</v>
      </c>
      <c r="U115" s="162">
        <v>5406708.71</v>
      </c>
      <c r="V115" s="162">
        <v>5406708.71</v>
      </c>
      <c r="W115" s="162">
        <v>5406708.71</v>
      </c>
      <c r="X115" s="162">
        <v>5406708.71</v>
      </c>
      <c r="Y115" s="162">
        <v>0</v>
      </c>
      <c r="Z115" s="162">
        <v>0</v>
      </c>
      <c r="AA115" s="162">
        <v>0</v>
      </c>
      <c r="AB115" s="164">
        <v>-1900000</v>
      </c>
      <c r="AC115" s="162">
        <v>12000000</v>
      </c>
      <c r="AD115" s="144" t="s">
        <v>911</v>
      </c>
      <c r="AE115" s="165" t="s">
        <v>913</v>
      </c>
      <c r="AF115" s="144" t="s">
        <v>962</v>
      </c>
      <c r="AG115" s="144" t="s">
        <v>1070</v>
      </c>
      <c r="AH115" s="144" t="s">
        <v>919</v>
      </c>
      <c r="AI115" s="144" t="s">
        <v>919</v>
      </c>
      <c r="AJ115" s="144" t="s">
        <v>919</v>
      </c>
      <c r="AK115" s="144" t="s">
        <v>912</v>
      </c>
      <c r="AL115" s="144" t="s">
        <v>919</v>
      </c>
      <c r="AM115" s="144" t="s">
        <v>919</v>
      </c>
      <c r="AN115" s="144" t="s">
        <v>949</v>
      </c>
      <c r="AO115" s="144" t="s">
        <v>965</v>
      </c>
      <c r="AP115" s="144" t="s">
        <v>598</v>
      </c>
      <c r="AQ115" s="160" t="s">
        <v>922</v>
      </c>
      <c r="AR115" s="144" t="s">
        <v>923</v>
      </c>
    </row>
    <row r="116" spans="3:44">
      <c r="C116" s="160" t="s">
        <v>574</v>
      </c>
      <c r="D116" s="144" t="s">
        <v>599</v>
      </c>
      <c r="E116" s="161" t="s">
        <v>398</v>
      </c>
      <c r="F116" s="144" t="s">
        <v>434</v>
      </c>
      <c r="G116" s="144" t="s">
        <v>400</v>
      </c>
      <c r="H116" s="144" t="s">
        <v>600</v>
      </c>
      <c r="I116" s="144" t="s">
        <v>601</v>
      </c>
      <c r="J116" s="162">
        <v>2496675</v>
      </c>
      <c r="K116" s="163">
        <v>3096675</v>
      </c>
      <c r="L116" s="162">
        <v>3096675</v>
      </c>
      <c r="M116" s="162">
        <v>0</v>
      </c>
      <c r="N116" s="162">
        <v>0</v>
      </c>
      <c r="O116" s="162">
        <v>0</v>
      </c>
      <c r="P116" s="163">
        <v>2248958.9300000002</v>
      </c>
      <c r="Q116" s="162">
        <v>2248958.9300000002</v>
      </c>
      <c r="R116" s="162">
        <v>0</v>
      </c>
      <c r="S116" s="162">
        <v>2248958.9300000002</v>
      </c>
      <c r="T116" s="162">
        <v>2248958.9300000002</v>
      </c>
      <c r="U116" s="162">
        <v>847716.07</v>
      </c>
      <c r="V116" s="162">
        <v>847716.07</v>
      </c>
      <c r="W116" s="162">
        <v>847716.07</v>
      </c>
      <c r="X116" s="162">
        <v>847716.07</v>
      </c>
      <c r="Y116" s="162">
        <v>0</v>
      </c>
      <c r="Z116" s="162">
        <v>0</v>
      </c>
      <c r="AA116" s="162">
        <v>0</v>
      </c>
      <c r="AB116" s="162">
        <v>0</v>
      </c>
      <c r="AC116" s="162">
        <v>600000</v>
      </c>
      <c r="AD116" s="144" t="s">
        <v>911</v>
      </c>
      <c r="AE116" s="165" t="s">
        <v>913</v>
      </c>
      <c r="AF116" s="144" t="s">
        <v>962</v>
      </c>
      <c r="AG116" s="144" t="s">
        <v>1071</v>
      </c>
      <c r="AH116" s="144" t="s">
        <v>919</v>
      </c>
      <c r="AI116" s="144" t="s">
        <v>919</v>
      </c>
      <c r="AJ116" s="144" t="s">
        <v>919</v>
      </c>
      <c r="AK116" s="144" t="s">
        <v>912</v>
      </c>
      <c r="AL116" s="144" t="s">
        <v>1072</v>
      </c>
      <c r="AM116" s="144" t="s">
        <v>919</v>
      </c>
      <c r="AN116" s="144" t="s">
        <v>949</v>
      </c>
      <c r="AO116" s="144" t="s">
        <v>965</v>
      </c>
      <c r="AP116" s="144" t="s">
        <v>601</v>
      </c>
      <c r="AQ116" s="160" t="s">
        <v>922</v>
      </c>
      <c r="AR116" s="144" t="s">
        <v>923</v>
      </c>
    </row>
    <row r="117" spans="3:44">
      <c r="C117" s="160" t="s">
        <v>574</v>
      </c>
      <c r="D117" s="144" t="s">
        <v>531</v>
      </c>
      <c r="E117" s="161" t="s">
        <v>398</v>
      </c>
      <c r="F117" s="144" t="s">
        <v>434</v>
      </c>
      <c r="G117" s="144" t="s">
        <v>400</v>
      </c>
      <c r="H117" s="144" t="s">
        <v>532</v>
      </c>
      <c r="I117" s="144" t="s">
        <v>533</v>
      </c>
      <c r="J117" s="162">
        <v>12650000</v>
      </c>
      <c r="K117" s="163">
        <v>12650000</v>
      </c>
      <c r="L117" s="162">
        <v>12650000</v>
      </c>
      <c r="M117" s="162">
        <v>0</v>
      </c>
      <c r="N117" s="162">
        <v>1017299.89</v>
      </c>
      <c r="O117" s="162">
        <v>0</v>
      </c>
      <c r="P117" s="163">
        <v>7775390.71</v>
      </c>
      <c r="Q117" s="162">
        <v>5718759.5599999996</v>
      </c>
      <c r="R117" s="162">
        <v>0</v>
      </c>
      <c r="S117" s="162">
        <v>8792690.5999999996</v>
      </c>
      <c r="T117" s="162">
        <v>8792690.5999999996</v>
      </c>
      <c r="U117" s="162">
        <v>3857309.4</v>
      </c>
      <c r="V117" s="162">
        <v>3857309.4</v>
      </c>
      <c r="W117" s="162">
        <v>3857309.4</v>
      </c>
      <c r="X117" s="162">
        <v>3857309.4</v>
      </c>
      <c r="Y117" s="162">
        <v>0</v>
      </c>
      <c r="Z117" s="162">
        <v>0</v>
      </c>
      <c r="AA117" s="162">
        <v>0</v>
      </c>
      <c r="AB117" s="162">
        <v>0</v>
      </c>
      <c r="AC117" s="162">
        <v>0</v>
      </c>
      <c r="AD117" s="144" t="s">
        <v>911</v>
      </c>
      <c r="AE117" s="165" t="s">
        <v>913</v>
      </c>
      <c r="AF117" s="144" t="s">
        <v>962</v>
      </c>
      <c r="AG117" s="144" t="s">
        <v>1026</v>
      </c>
      <c r="AH117" s="144" t="s">
        <v>919</v>
      </c>
      <c r="AI117" s="144" t="s">
        <v>919</v>
      </c>
      <c r="AJ117" s="144" t="s">
        <v>919</v>
      </c>
      <c r="AK117" s="144" t="s">
        <v>912</v>
      </c>
      <c r="AL117" s="144" t="s">
        <v>919</v>
      </c>
      <c r="AM117" s="144" t="s">
        <v>919</v>
      </c>
      <c r="AN117" s="144" t="s">
        <v>949</v>
      </c>
      <c r="AO117" s="144" t="s">
        <v>965</v>
      </c>
      <c r="AP117" s="144" t="s">
        <v>533</v>
      </c>
      <c r="AQ117" s="160" t="s">
        <v>922</v>
      </c>
      <c r="AR117" s="144" t="s">
        <v>923</v>
      </c>
    </row>
    <row r="118" spans="3:44">
      <c r="C118" s="160" t="s">
        <v>574</v>
      </c>
      <c r="D118" s="144" t="s">
        <v>602</v>
      </c>
      <c r="E118" s="161" t="s">
        <v>398</v>
      </c>
      <c r="F118" s="144" t="s">
        <v>434</v>
      </c>
      <c r="G118" s="144" t="s">
        <v>400</v>
      </c>
      <c r="H118" s="144" t="s">
        <v>603</v>
      </c>
      <c r="I118" s="144" t="s">
        <v>604</v>
      </c>
      <c r="J118" s="162">
        <v>4179900</v>
      </c>
      <c r="K118" s="163">
        <v>4179900</v>
      </c>
      <c r="L118" s="162">
        <v>4179900</v>
      </c>
      <c r="M118" s="162">
        <v>0</v>
      </c>
      <c r="N118" s="162">
        <v>0</v>
      </c>
      <c r="O118" s="162">
        <v>0</v>
      </c>
      <c r="P118" s="163">
        <v>3860117.05</v>
      </c>
      <c r="Q118" s="162">
        <v>3860117.05</v>
      </c>
      <c r="R118" s="162">
        <v>0</v>
      </c>
      <c r="S118" s="162">
        <v>3860117.05</v>
      </c>
      <c r="T118" s="162">
        <v>3860117.05</v>
      </c>
      <c r="U118" s="162">
        <v>319782.95</v>
      </c>
      <c r="V118" s="162">
        <v>319782.95</v>
      </c>
      <c r="W118" s="162">
        <v>319782.95</v>
      </c>
      <c r="X118" s="162">
        <v>319782.95</v>
      </c>
      <c r="Y118" s="162">
        <v>0</v>
      </c>
      <c r="Z118" s="162">
        <v>0</v>
      </c>
      <c r="AA118" s="162">
        <v>0</v>
      </c>
      <c r="AB118" s="162">
        <v>0</v>
      </c>
      <c r="AC118" s="162">
        <v>0</v>
      </c>
      <c r="AD118" s="144" t="s">
        <v>911</v>
      </c>
      <c r="AE118" s="165" t="s">
        <v>913</v>
      </c>
      <c r="AF118" s="144" t="s">
        <v>962</v>
      </c>
      <c r="AG118" s="144" t="s">
        <v>1073</v>
      </c>
      <c r="AH118" s="144" t="s">
        <v>919</v>
      </c>
      <c r="AI118" s="144" t="s">
        <v>919</v>
      </c>
      <c r="AJ118" s="144" t="s">
        <v>919</v>
      </c>
      <c r="AK118" s="144" t="s">
        <v>912</v>
      </c>
      <c r="AL118" s="144" t="s">
        <v>919</v>
      </c>
      <c r="AM118" s="144" t="s">
        <v>919</v>
      </c>
      <c r="AN118" s="144" t="s">
        <v>949</v>
      </c>
      <c r="AO118" s="144" t="s">
        <v>965</v>
      </c>
      <c r="AP118" s="144" t="s">
        <v>604</v>
      </c>
      <c r="AQ118" s="160" t="s">
        <v>922</v>
      </c>
      <c r="AR118" s="144" t="s">
        <v>923</v>
      </c>
    </row>
    <row r="119" spans="3:44">
      <c r="C119" s="160" t="s">
        <v>574</v>
      </c>
      <c r="D119" s="144" t="s">
        <v>534</v>
      </c>
      <c r="E119" s="161" t="s">
        <v>398</v>
      </c>
      <c r="F119" s="144" t="s">
        <v>434</v>
      </c>
      <c r="G119" s="144" t="s">
        <v>400</v>
      </c>
      <c r="H119" s="144" t="s">
        <v>535</v>
      </c>
      <c r="I119" s="144" t="s">
        <v>536</v>
      </c>
      <c r="J119" s="162">
        <v>7520895</v>
      </c>
      <c r="K119" s="163">
        <v>13020895</v>
      </c>
      <c r="L119" s="162">
        <v>13020895</v>
      </c>
      <c r="M119" s="162">
        <v>0</v>
      </c>
      <c r="N119" s="162">
        <v>0</v>
      </c>
      <c r="O119" s="162">
        <v>0</v>
      </c>
      <c r="P119" s="163">
        <v>10511778.32</v>
      </c>
      <c r="Q119" s="162">
        <v>5260571.03</v>
      </c>
      <c r="R119" s="162">
        <v>0</v>
      </c>
      <c r="S119" s="162">
        <v>10511778.32</v>
      </c>
      <c r="T119" s="162">
        <v>10511778.32</v>
      </c>
      <c r="U119" s="162">
        <v>2509116.6800000002</v>
      </c>
      <c r="V119" s="162">
        <v>2509116.6800000002</v>
      </c>
      <c r="W119" s="162">
        <v>2509116.6800000002</v>
      </c>
      <c r="X119" s="162">
        <v>2509116.6800000002</v>
      </c>
      <c r="Y119" s="162">
        <v>0</v>
      </c>
      <c r="Z119" s="162">
        <v>0</v>
      </c>
      <c r="AA119" s="162">
        <v>0</v>
      </c>
      <c r="AB119" s="162">
        <v>0</v>
      </c>
      <c r="AC119" s="162">
        <v>5500000</v>
      </c>
      <c r="AD119" s="144" t="s">
        <v>911</v>
      </c>
      <c r="AE119" s="165" t="s">
        <v>913</v>
      </c>
      <c r="AF119" s="144" t="s">
        <v>962</v>
      </c>
      <c r="AG119" s="144" t="s">
        <v>1027</v>
      </c>
      <c r="AH119" s="144" t="s">
        <v>919</v>
      </c>
      <c r="AI119" s="144" t="s">
        <v>919</v>
      </c>
      <c r="AJ119" s="144" t="s">
        <v>919</v>
      </c>
      <c r="AK119" s="144" t="s">
        <v>912</v>
      </c>
      <c r="AL119" s="144" t="s">
        <v>1028</v>
      </c>
      <c r="AM119" s="144" t="s">
        <v>919</v>
      </c>
      <c r="AN119" s="144" t="s">
        <v>949</v>
      </c>
      <c r="AO119" s="144" t="s">
        <v>965</v>
      </c>
      <c r="AP119" s="144" t="s">
        <v>536</v>
      </c>
      <c r="AQ119" s="160" t="s">
        <v>922</v>
      </c>
      <c r="AR119" s="144" t="s">
        <v>923</v>
      </c>
    </row>
    <row r="120" spans="3:44">
      <c r="C120" s="160" t="s">
        <v>574</v>
      </c>
      <c r="D120" s="144" t="s">
        <v>451</v>
      </c>
      <c r="E120" s="161" t="s">
        <v>398</v>
      </c>
      <c r="F120" s="144" t="s">
        <v>434</v>
      </c>
      <c r="G120" s="144" t="s">
        <v>400</v>
      </c>
      <c r="H120" s="144" t="s">
        <v>452</v>
      </c>
      <c r="I120" s="144" t="s">
        <v>453</v>
      </c>
      <c r="J120" s="162">
        <v>17789400</v>
      </c>
      <c r="K120" s="163">
        <v>23689400</v>
      </c>
      <c r="L120" s="162">
        <v>23689400</v>
      </c>
      <c r="M120" s="162">
        <v>0</v>
      </c>
      <c r="N120" s="162">
        <v>0</v>
      </c>
      <c r="O120" s="162">
        <v>0</v>
      </c>
      <c r="P120" s="163">
        <v>22040464.460000001</v>
      </c>
      <c r="Q120" s="162">
        <v>16381630.789999999</v>
      </c>
      <c r="R120" s="162">
        <v>0</v>
      </c>
      <c r="S120" s="162">
        <v>22040464.460000001</v>
      </c>
      <c r="T120" s="162">
        <v>22040464.460000001</v>
      </c>
      <c r="U120" s="162">
        <v>1648935.54</v>
      </c>
      <c r="V120" s="162">
        <v>1648935.54</v>
      </c>
      <c r="W120" s="162">
        <v>1648935.54</v>
      </c>
      <c r="X120" s="162">
        <v>1648935.54</v>
      </c>
      <c r="Y120" s="162">
        <v>0</v>
      </c>
      <c r="Z120" s="162">
        <v>0</v>
      </c>
      <c r="AA120" s="162">
        <v>0</v>
      </c>
      <c r="AB120" s="162">
        <v>0</v>
      </c>
      <c r="AC120" s="162">
        <v>5900000</v>
      </c>
      <c r="AD120" s="144" t="s">
        <v>911</v>
      </c>
      <c r="AE120" s="165" t="s">
        <v>913</v>
      </c>
      <c r="AF120" s="144" t="s">
        <v>962</v>
      </c>
      <c r="AG120" s="144" t="s">
        <v>963</v>
      </c>
      <c r="AH120" s="144" t="s">
        <v>919</v>
      </c>
      <c r="AI120" s="144" t="s">
        <v>919</v>
      </c>
      <c r="AJ120" s="144" t="s">
        <v>919</v>
      </c>
      <c r="AK120" s="144" t="s">
        <v>912</v>
      </c>
      <c r="AL120" s="144" t="s">
        <v>964</v>
      </c>
      <c r="AM120" s="144" t="s">
        <v>919</v>
      </c>
      <c r="AN120" s="144" t="s">
        <v>949</v>
      </c>
      <c r="AO120" s="144" t="s">
        <v>965</v>
      </c>
      <c r="AP120" s="144" t="s">
        <v>453</v>
      </c>
      <c r="AQ120" s="160" t="s">
        <v>922</v>
      </c>
      <c r="AR120" s="144" t="s">
        <v>923</v>
      </c>
    </row>
    <row r="121" spans="3:44">
      <c r="C121" s="160" t="s">
        <v>574</v>
      </c>
      <c r="D121" s="144" t="s">
        <v>537</v>
      </c>
      <c r="E121" s="161" t="s">
        <v>398</v>
      </c>
      <c r="F121" s="144" t="s">
        <v>434</v>
      </c>
      <c r="G121" s="144" t="s">
        <v>400</v>
      </c>
      <c r="H121" s="144" t="s">
        <v>538</v>
      </c>
      <c r="I121" s="144" t="s">
        <v>539</v>
      </c>
      <c r="J121" s="162">
        <v>2409385</v>
      </c>
      <c r="K121" s="163">
        <v>3209385</v>
      </c>
      <c r="L121" s="162">
        <v>3209385</v>
      </c>
      <c r="M121" s="162">
        <v>0</v>
      </c>
      <c r="N121" s="162">
        <v>0</v>
      </c>
      <c r="O121" s="162">
        <v>0</v>
      </c>
      <c r="P121" s="163">
        <v>1996041.3</v>
      </c>
      <c r="Q121" s="162">
        <v>1680432.3</v>
      </c>
      <c r="R121" s="162">
        <v>0</v>
      </c>
      <c r="S121" s="162">
        <v>1996041.3</v>
      </c>
      <c r="T121" s="162">
        <v>1996041.3</v>
      </c>
      <c r="U121" s="162">
        <v>1213343.7</v>
      </c>
      <c r="V121" s="162">
        <v>1213343.7</v>
      </c>
      <c r="W121" s="162">
        <v>1213343.7</v>
      </c>
      <c r="X121" s="162">
        <v>1213343.7</v>
      </c>
      <c r="Y121" s="162">
        <v>0</v>
      </c>
      <c r="Z121" s="162">
        <v>0</v>
      </c>
      <c r="AA121" s="162">
        <v>0</v>
      </c>
      <c r="AB121" s="162">
        <v>0</v>
      </c>
      <c r="AC121" s="162">
        <v>800000</v>
      </c>
      <c r="AD121" s="144" t="s">
        <v>911</v>
      </c>
      <c r="AE121" s="165" t="s">
        <v>913</v>
      </c>
      <c r="AF121" s="144" t="s">
        <v>962</v>
      </c>
      <c r="AG121" s="144" t="s">
        <v>1029</v>
      </c>
      <c r="AH121" s="144" t="s">
        <v>919</v>
      </c>
      <c r="AI121" s="144" t="s">
        <v>919</v>
      </c>
      <c r="AJ121" s="144" t="s">
        <v>919</v>
      </c>
      <c r="AK121" s="144" t="s">
        <v>912</v>
      </c>
      <c r="AL121" s="144" t="s">
        <v>919</v>
      </c>
      <c r="AM121" s="144" t="s">
        <v>919</v>
      </c>
      <c r="AN121" s="144" t="s">
        <v>949</v>
      </c>
      <c r="AO121" s="144" t="s">
        <v>965</v>
      </c>
      <c r="AP121" s="144" t="s">
        <v>539</v>
      </c>
      <c r="AQ121" s="160" t="s">
        <v>922</v>
      </c>
      <c r="AR121" s="144" t="s">
        <v>923</v>
      </c>
    </row>
    <row r="122" spans="3:44">
      <c r="C122" s="160" t="s">
        <v>574</v>
      </c>
      <c r="D122" s="144" t="s">
        <v>540</v>
      </c>
      <c r="E122" s="161" t="s">
        <v>398</v>
      </c>
      <c r="F122" s="144" t="s">
        <v>492</v>
      </c>
      <c r="G122" s="144" t="s">
        <v>400</v>
      </c>
      <c r="H122" s="144" t="s">
        <v>541</v>
      </c>
      <c r="I122" s="144" t="s">
        <v>541</v>
      </c>
      <c r="J122" s="162">
        <v>1525000</v>
      </c>
      <c r="K122" s="163">
        <v>1525000</v>
      </c>
      <c r="L122" s="162">
        <v>1525000</v>
      </c>
      <c r="M122" s="162">
        <v>0</v>
      </c>
      <c r="N122" s="162">
        <v>0</v>
      </c>
      <c r="O122" s="162">
        <v>0</v>
      </c>
      <c r="P122" s="163">
        <v>868567</v>
      </c>
      <c r="Q122" s="162">
        <v>868567</v>
      </c>
      <c r="R122" s="162">
        <v>0</v>
      </c>
      <c r="S122" s="162">
        <v>868567</v>
      </c>
      <c r="T122" s="162">
        <v>868567</v>
      </c>
      <c r="U122" s="162">
        <v>656433</v>
      </c>
      <c r="V122" s="162">
        <v>656433</v>
      </c>
      <c r="W122" s="162">
        <v>656433</v>
      </c>
      <c r="X122" s="162">
        <v>656433</v>
      </c>
      <c r="Y122" s="162">
        <v>0</v>
      </c>
      <c r="Z122" s="162">
        <v>0</v>
      </c>
      <c r="AA122" s="162">
        <v>0</v>
      </c>
      <c r="AB122" s="162">
        <v>0</v>
      </c>
      <c r="AC122" s="162">
        <v>0</v>
      </c>
      <c r="AD122" s="144" t="s">
        <v>911</v>
      </c>
      <c r="AE122" s="165" t="s">
        <v>913</v>
      </c>
      <c r="AF122" s="144" t="s">
        <v>1030</v>
      </c>
      <c r="AG122" s="144" t="s">
        <v>1031</v>
      </c>
      <c r="AH122" s="144" t="s">
        <v>919</v>
      </c>
      <c r="AI122" s="144" t="s">
        <v>919</v>
      </c>
      <c r="AJ122" s="144" t="s">
        <v>919</v>
      </c>
      <c r="AK122" s="144" t="s">
        <v>912</v>
      </c>
      <c r="AL122" s="144" t="s">
        <v>919</v>
      </c>
      <c r="AM122" s="144" t="s">
        <v>919</v>
      </c>
      <c r="AN122" s="144" t="s">
        <v>949</v>
      </c>
      <c r="AO122" s="144" t="s">
        <v>1032</v>
      </c>
      <c r="AP122" s="144" t="s">
        <v>541</v>
      </c>
      <c r="AQ122" s="160" t="s">
        <v>922</v>
      </c>
      <c r="AR122" s="144" t="s">
        <v>923</v>
      </c>
    </row>
    <row r="123" spans="3:44">
      <c r="C123" s="160" t="s">
        <v>574</v>
      </c>
      <c r="D123" s="144" t="s">
        <v>454</v>
      </c>
      <c r="E123" s="161" t="s">
        <v>398</v>
      </c>
      <c r="F123" s="144" t="s">
        <v>434</v>
      </c>
      <c r="G123" s="144" t="s">
        <v>400</v>
      </c>
      <c r="H123" s="144" t="s">
        <v>455</v>
      </c>
      <c r="I123" s="144" t="s">
        <v>456</v>
      </c>
      <c r="J123" s="162">
        <v>200000</v>
      </c>
      <c r="K123" s="163">
        <v>200000</v>
      </c>
      <c r="L123" s="162">
        <v>200000</v>
      </c>
      <c r="M123" s="162">
        <v>0</v>
      </c>
      <c r="N123" s="162">
        <v>0</v>
      </c>
      <c r="O123" s="162">
        <v>0</v>
      </c>
      <c r="P123" s="163">
        <v>0</v>
      </c>
      <c r="Q123" s="162">
        <v>0</v>
      </c>
      <c r="R123" s="162">
        <v>0</v>
      </c>
      <c r="S123" s="162">
        <v>0</v>
      </c>
      <c r="T123" s="162">
        <v>0</v>
      </c>
      <c r="U123" s="162">
        <v>200000</v>
      </c>
      <c r="V123" s="162">
        <v>200000</v>
      </c>
      <c r="W123" s="162">
        <v>200000</v>
      </c>
      <c r="X123" s="162">
        <v>200000</v>
      </c>
      <c r="Y123" s="162">
        <v>0</v>
      </c>
      <c r="Z123" s="162">
        <v>0</v>
      </c>
      <c r="AA123" s="162">
        <v>0</v>
      </c>
      <c r="AB123" s="162">
        <v>0</v>
      </c>
      <c r="AC123" s="162">
        <v>0</v>
      </c>
      <c r="AD123" s="144" t="s">
        <v>911</v>
      </c>
      <c r="AE123" s="165" t="s">
        <v>913</v>
      </c>
      <c r="AF123" s="144" t="s">
        <v>966</v>
      </c>
      <c r="AG123" s="144" t="s">
        <v>967</v>
      </c>
      <c r="AH123" s="144" t="s">
        <v>919</v>
      </c>
      <c r="AI123" s="144" t="s">
        <v>919</v>
      </c>
      <c r="AJ123" s="144" t="s">
        <v>919</v>
      </c>
      <c r="AK123" s="144" t="s">
        <v>912</v>
      </c>
      <c r="AL123" s="144" t="s">
        <v>919</v>
      </c>
      <c r="AM123" s="144" t="s">
        <v>919</v>
      </c>
      <c r="AN123" s="144" t="s">
        <v>949</v>
      </c>
      <c r="AO123" s="144" t="s">
        <v>968</v>
      </c>
      <c r="AP123" s="144" t="s">
        <v>456</v>
      </c>
      <c r="AQ123" s="160" t="s">
        <v>922</v>
      </c>
      <c r="AR123" s="144" t="s">
        <v>923</v>
      </c>
    </row>
    <row r="124" spans="3:44">
      <c r="C124" s="160" t="s">
        <v>574</v>
      </c>
      <c r="D124" s="144" t="s">
        <v>542</v>
      </c>
      <c r="E124" s="161" t="s">
        <v>398</v>
      </c>
      <c r="F124" s="144" t="s">
        <v>434</v>
      </c>
      <c r="G124" s="144" t="s">
        <v>400</v>
      </c>
      <c r="H124" s="144" t="s">
        <v>543</v>
      </c>
      <c r="I124" s="144" t="s">
        <v>543</v>
      </c>
      <c r="J124" s="162">
        <v>2000000</v>
      </c>
      <c r="K124" s="163">
        <v>1000000</v>
      </c>
      <c r="L124" s="162">
        <v>1000000</v>
      </c>
      <c r="M124" s="162">
        <v>0</v>
      </c>
      <c r="N124" s="162">
        <v>169885</v>
      </c>
      <c r="O124" s="162">
        <v>0</v>
      </c>
      <c r="P124" s="163">
        <v>830115</v>
      </c>
      <c r="Q124" s="162">
        <v>830115</v>
      </c>
      <c r="R124" s="162">
        <v>0</v>
      </c>
      <c r="S124" s="162">
        <v>1000000</v>
      </c>
      <c r="T124" s="162">
        <v>1000000</v>
      </c>
      <c r="U124" s="162">
        <v>0</v>
      </c>
      <c r="V124" s="162">
        <v>0</v>
      </c>
      <c r="W124" s="162">
        <v>0</v>
      </c>
      <c r="X124" s="162">
        <v>0</v>
      </c>
      <c r="Y124" s="162">
        <v>0</v>
      </c>
      <c r="Z124" s="162">
        <v>0</v>
      </c>
      <c r="AA124" s="162">
        <v>0</v>
      </c>
      <c r="AB124" s="164">
        <v>-1000000</v>
      </c>
      <c r="AC124" s="162">
        <v>0</v>
      </c>
      <c r="AD124" s="144" t="s">
        <v>911</v>
      </c>
      <c r="AE124" s="165" t="s">
        <v>913</v>
      </c>
      <c r="AF124" s="144" t="s">
        <v>966</v>
      </c>
      <c r="AG124" s="144" t="s">
        <v>1033</v>
      </c>
      <c r="AH124" s="144" t="s">
        <v>919</v>
      </c>
      <c r="AI124" s="144" t="s">
        <v>919</v>
      </c>
      <c r="AJ124" s="144" t="s">
        <v>919</v>
      </c>
      <c r="AK124" s="144" t="s">
        <v>912</v>
      </c>
      <c r="AL124" s="144" t="s">
        <v>919</v>
      </c>
      <c r="AM124" s="144" t="s">
        <v>919</v>
      </c>
      <c r="AN124" s="144" t="s">
        <v>949</v>
      </c>
      <c r="AO124" s="144" t="s">
        <v>968</v>
      </c>
      <c r="AP124" s="144" t="s">
        <v>543</v>
      </c>
      <c r="AQ124" s="160" t="s">
        <v>922</v>
      </c>
      <c r="AR124" s="144" t="s">
        <v>923</v>
      </c>
    </row>
    <row r="125" spans="3:44">
      <c r="C125" s="160" t="s">
        <v>574</v>
      </c>
      <c r="D125" s="144" t="s">
        <v>544</v>
      </c>
      <c r="E125" s="161" t="s">
        <v>398</v>
      </c>
      <c r="F125" s="144" t="s">
        <v>434</v>
      </c>
      <c r="G125" s="144" t="s">
        <v>400</v>
      </c>
      <c r="H125" s="144" t="s">
        <v>545</v>
      </c>
      <c r="I125" s="144" t="s">
        <v>546</v>
      </c>
      <c r="J125" s="162">
        <v>10056750</v>
      </c>
      <c r="K125" s="163">
        <v>10056750</v>
      </c>
      <c r="L125" s="162">
        <v>10056750</v>
      </c>
      <c r="M125" s="162">
        <v>0</v>
      </c>
      <c r="N125" s="162">
        <v>1516146</v>
      </c>
      <c r="O125" s="162">
        <v>0</v>
      </c>
      <c r="P125" s="163">
        <v>7141907</v>
      </c>
      <c r="Q125" s="162">
        <v>6850246</v>
      </c>
      <c r="R125" s="162">
        <v>0</v>
      </c>
      <c r="S125" s="162">
        <v>8658053</v>
      </c>
      <c r="T125" s="162">
        <v>8658053</v>
      </c>
      <c r="U125" s="162">
        <v>1398697</v>
      </c>
      <c r="V125" s="162">
        <v>1398697</v>
      </c>
      <c r="W125" s="162">
        <v>1398697</v>
      </c>
      <c r="X125" s="162">
        <v>1398697</v>
      </c>
      <c r="Y125" s="162">
        <v>0</v>
      </c>
      <c r="Z125" s="162">
        <v>0</v>
      </c>
      <c r="AA125" s="162">
        <v>0</v>
      </c>
      <c r="AB125" s="162">
        <v>0</v>
      </c>
      <c r="AC125" s="162">
        <v>0</v>
      </c>
      <c r="AD125" s="144" t="s">
        <v>911</v>
      </c>
      <c r="AE125" s="165" t="s">
        <v>914</v>
      </c>
      <c r="AF125" s="144" t="s">
        <v>969</v>
      </c>
      <c r="AG125" s="144" t="s">
        <v>1034</v>
      </c>
      <c r="AH125" s="144" t="s">
        <v>919</v>
      </c>
      <c r="AI125" s="144" t="s">
        <v>919</v>
      </c>
      <c r="AJ125" s="144" t="s">
        <v>919</v>
      </c>
      <c r="AK125" s="144" t="s">
        <v>912</v>
      </c>
      <c r="AL125" s="144" t="s">
        <v>919</v>
      </c>
      <c r="AM125" s="144" t="s">
        <v>919</v>
      </c>
      <c r="AN125" s="144" t="s">
        <v>971</v>
      </c>
      <c r="AO125" s="144" t="s">
        <v>972</v>
      </c>
      <c r="AP125" s="144" t="s">
        <v>546</v>
      </c>
      <c r="AQ125" s="160" t="s">
        <v>922</v>
      </c>
      <c r="AR125" s="144" t="s">
        <v>923</v>
      </c>
    </row>
    <row r="126" spans="3:44">
      <c r="C126" s="160" t="s">
        <v>574</v>
      </c>
      <c r="D126" s="144" t="s">
        <v>457</v>
      </c>
      <c r="E126" s="161" t="s">
        <v>398</v>
      </c>
      <c r="F126" s="144" t="s">
        <v>434</v>
      </c>
      <c r="G126" s="144" t="s">
        <v>400</v>
      </c>
      <c r="H126" s="144" t="s">
        <v>458</v>
      </c>
      <c r="I126" s="144" t="s">
        <v>459</v>
      </c>
      <c r="J126" s="162">
        <v>1970125</v>
      </c>
      <c r="K126" s="163">
        <v>1970125</v>
      </c>
      <c r="L126" s="162">
        <v>1970125</v>
      </c>
      <c r="M126" s="162">
        <v>0</v>
      </c>
      <c r="N126" s="162">
        <v>0</v>
      </c>
      <c r="O126" s="162">
        <v>0</v>
      </c>
      <c r="P126" s="163">
        <v>1950918.44</v>
      </c>
      <c r="Q126" s="162">
        <v>1950918.44</v>
      </c>
      <c r="R126" s="162">
        <v>0</v>
      </c>
      <c r="S126" s="162">
        <v>1950918.44</v>
      </c>
      <c r="T126" s="162">
        <v>1950918.44</v>
      </c>
      <c r="U126" s="162">
        <v>19206.560000000001</v>
      </c>
      <c r="V126" s="162">
        <v>19206.560000000001</v>
      </c>
      <c r="W126" s="162">
        <v>19206.560000000001</v>
      </c>
      <c r="X126" s="162">
        <v>19206.560000000001</v>
      </c>
      <c r="Y126" s="162">
        <v>0</v>
      </c>
      <c r="Z126" s="162">
        <v>0</v>
      </c>
      <c r="AA126" s="162">
        <v>0</v>
      </c>
      <c r="AB126" s="162">
        <v>0</v>
      </c>
      <c r="AC126" s="162">
        <v>0</v>
      </c>
      <c r="AD126" s="144" t="s">
        <v>911</v>
      </c>
      <c r="AE126" s="165" t="s">
        <v>914</v>
      </c>
      <c r="AF126" s="144" t="s">
        <v>969</v>
      </c>
      <c r="AG126" s="144" t="s">
        <v>970</v>
      </c>
      <c r="AH126" s="144" t="s">
        <v>919</v>
      </c>
      <c r="AI126" s="144" t="s">
        <v>919</v>
      </c>
      <c r="AJ126" s="144" t="s">
        <v>919</v>
      </c>
      <c r="AK126" s="144" t="s">
        <v>912</v>
      </c>
      <c r="AL126" s="144" t="s">
        <v>919</v>
      </c>
      <c r="AM126" s="144" t="s">
        <v>919</v>
      </c>
      <c r="AN126" s="144" t="s">
        <v>971</v>
      </c>
      <c r="AO126" s="144" t="s">
        <v>972</v>
      </c>
      <c r="AP126" s="144" t="s">
        <v>459</v>
      </c>
      <c r="AQ126" s="160" t="s">
        <v>922</v>
      </c>
      <c r="AR126" s="144" t="s">
        <v>923</v>
      </c>
    </row>
    <row r="127" spans="3:44">
      <c r="C127" s="160" t="s">
        <v>574</v>
      </c>
      <c r="D127" s="144" t="s">
        <v>552</v>
      </c>
      <c r="E127" s="161" t="s">
        <v>398</v>
      </c>
      <c r="F127" s="144" t="s">
        <v>434</v>
      </c>
      <c r="G127" s="144" t="s">
        <v>400</v>
      </c>
      <c r="H127" s="144" t="s">
        <v>553</v>
      </c>
      <c r="I127" s="144" t="s">
        <v>554</v>
      </c>
      <c r="J127" s="162">
        <v>543710</v>
      </c>
      <c r="K127" s="163">
        <v>543710</v>
      </c>
      <c r="L127" s="162">
        <v>543710</v>
      </c>
      <c r="M127" s="162">
        <v>0</v>
      </c>
      <c r="N127" s="162">
        <v>0</v>
      </c>
      <c r="O127" s="162">
        <v>0</v>
      </c>
      <c r="P127" s="163">
        <v>542021.44999999995</v>
      </c>
      <c r="Q127" s="162">
        <v>0</v>
      </c>
      <c r="R127" s="162">
        <v>0</v>
      </c>
      <c r="S127" s="162">
        <v>542021.44999999995</v>
      </c>
      <c r="T127" s="162">
        <v>542021.44999999995</v>
      </c>
      <c r="U127" s="162">
        <v>1688.55</v>
      </c>
      <c r="V127" s="162">
        <v>1688.55</v>
      </c>
      <c r="W127" s="162">
        <v>1688.55</v>
      </c>
      <c r="X127" s="162">
        <v>1688.55</v>
      </c>
      <c r="Y127" s="162">
        <v>0</v>
      </c>
      <c r="Z127" s="162">
        <v>0</v>
      </c>
      <c r="AA127" s="162">
        <v>0</v>
      </c>
      <c r="AB127" s="162">
        <v>0</v>
      </c>
      <c r="AC127" s="162">
        <v>0</v>
      </c>
      <c r="AD127" s="144" t="s">
        <v>911</v>
      </c>
      <c r="AE127" s="165" t="s">
        <v>914</v>
      </c>
      <c r="AF127" s="144" t="s">
        <v>1038</v>
      </c>
      <c r="AG127" s="144" t="s">
        <v>1039</v>
      </c>
      <c r="AH127" s="144" t="s">
        <v>919</v>
      </c>
      <c r="AI127" s="144" t="s">
        <v>919</v>
      </c>
      <c r="AJ127" s="144" t="s">
        <v>919</v>
      </c>
      <c r="AK127" s="144" t="s">
        <v>912</v>
      </c>
      <c r="AL127" s="144" t="s">
        <v>919</v>
      </c>
      <c r="AM127" s="144" t="s">
        <v>919</v>
      </c>
      <c r="AN127" s="144" t="s">
        <v>971</v>
      </c>
      <c r="AO127" s="144" t="s">
        <v>1040</v>
      </c>
      <c r="AP127" s="144" t="s">
        <v>554</v>
      </c>
      <c r="AQ127" s="160" t="s">
        <v>922</v>
      </c>
      <c r="AR127" s="144" t="s">
        <v>923</v>
      </c>
    </row>
    <row r="128" spans="3:44">
      <c r="C128" s="160" t="s">
        <v>574</v>
      </c>
      <c r="D128" s="144" t="s">
        <v>605</v>
      </c>
      <c r="E128" s="161" t="s">
        <v>398</v>
      </c>
      <c r="F128" s="144" t="s">
        <v>434</v>
      </c>
      <c r="G128" s="144" t="s">
        <v>400</v>
      </c>
      <c r="H128" s="144" t="s">
        <v>606</v>
      </c>
      <c r="I128" s="144" t="s">
        <v>607</v>
      </c>
      <c r="J128" s="162">
        <v>83850</v>
      </c>
      <c r="K128" s="163">
        <v>83850</v>
      </c>
      <c r="L128" s="162">
        <v>83850</v>
      </c>
      <c r="M128" s="162">
        <v>0</v>
      </c>
      <c r="N128" s="162">
        <v>0</v>
      </c>
      <c r="O128" s="162">
        <v>0</v>
      </c>
      <c r="P128" s="163">
        <v>80117</v>
      </c>
      <c r="Q128" s="162">
        <v>80117</v>
      </c>
      <c r="R128" s="162">
        <v>0</v>
      </c>
      <c r="S128" s="162">
        <v>80117</v>
      </c>
      <c r="T128" s="162">
        <v>80117</v>
      </c>
      <c r="U128" s="162">
        <v>3733</v>
      </c>
      <c r="V128" s="162">
        <v>3733</v>
      </c>
      <c r="W128" s="162">
        <v>3733</v>
      </c>
      <c r="X128" s="162">
        <v>3733</v>
      </c>
      <c r="Y128" s="162">
        <v>0</v>
      </c>
      <c r="Z128" s="162">
        <v>0</v>
      </c>
      <c r="AA128" s="162">
        <v>0</v>
      </c>
      <c r="AB128" s="162">
        <v>0</v>
      </c>
      <c r="AC128" s="162">
        <v>0</v>
      </c>
      <c r="AD128" s="144" t="s">
        <v>911</v>
      </c>
      <c r="AE128" s="165" t="s">
        <v>914</v>
      </c>
      <c r="AF128" s="144" t="s">
        <v>1038</v>
      </c>
      <c r="AG128" s="144" t="s">
        <v>1074</v>
      </c>
      <c r="AH128" s="144" t="s">
        <v>919</v>
      </c>
      <c r="AI128" s="144" t="s">
        <v>919</v>
      </c>
      <c r="AJ128" s="144" t="s">
        <v>919</v>
      </c>
      <c r="AK128" s="144" t="s">
        <v>912</v>
      </c>
      <c r="AL128" s="144" t="s">
        <v>919</v>
      </c>
      <c r="AM128" s="144" t="s">
        <v>919</v>
      </c>
      <c r="AN128" s="144" t="s">
        <v>971</v>
      </c>
      <c r="AO128" s="144" t="s">
        <v>1040</v>
      </c>
      <c r="AP128" s="144" t="s">
        <v>607</v>
      </c>
      <c r="AQ128" s="160" t="s">
        <v>922</v>
      </c>
      <c r="AR128" s="144" t="s">
        <v>923</v>
      </c>
    </row>
    <row r="129" spans="3:44">
      <c r="C129" s="160" t="s">
        <v>574</v>
      </c>
      <c r="D129" s="144" t="s">
        <v>608</v>
      </c>
      <c r="E129" s="161" t="s">
        <v>398</v>
      </c>
      <c r="F129" s="144" t="s">
        <v>434</v>
      </c>
      <c r="G129" s="144" t="s">
        <v>400</v>
      </c>
      <c r="H129" s="144" t="s">
        <v>609</v>
      </c>
      <c r="I129" s="144" t="s">
        <v>610</v>
      </c>
      <c r="J129" s="162">
        <v>58070</v>
      </c>
      <c r="K129" s="163">
        <v>58070</v>
      </c>
      <c r="L129" s="162">
        <v>58070</v>
      </c>
      <c r="M129" s="162">
        <v>0</v>
      </c>
      <c r="N129" s="162">
        <v>0</v>
      </c>
      <c r="O129" s="162">
        <v>0</v>
      </c>
      <c r="P129" s="163">
        <v>51253.08</v>
      </c>
      <c r="Q129" s="162">
        <v>43255.53</v>
      </c>
      <c r="R129" s="162">
        <v>0</v>
      </c>
      <c r="S129" s="162">
        <v>51253.08</v>
      </c>
      <c r="T129" s="162">
        <v>51253.08</v>
      </c>
      <c r="U129" s="162">
        <v>6816.92</v>
      </c>
      <c r="V129" s="162">
        <v>6816.92</v>
      </c>
      <c r="W129" s="162">
        <v>6816.92</v>
      </c>
      <c r="X129" s="162">
        <v>6816.92</v>
      </c>
      <c r="Y129" s="162">
        <v>0</v>
      </c>
      <c r="Z129" s="162">
        <v>0</v>
      </c>
      <c r="AA129" s="162">
        <v>0</v>
      </c>
      <c r="AB129" s="162">
        <v>0</v>
      </c>
      <c r="AC129" s="162">
        <v>0</v>
      </c>
      <c r="AD129" s="144" t="s">
        <v>911</v>
      </c>
      <c r="AE129" s="165" t="s">
        <v>914</v>
      </c>
      <c r="AF129" s="144" t="s">
        <v>1038</v>
      </c>
      <c r="AG129" s="144" t="s">
        <v>1075</v>
      </c>
      <c r="AH129" s="144" t="s">
        <v>919</v>
      </c>
      <c r="AI129" s="144" t="s">
        <v>919</v>
      </c>
      <c r="AJ129" s="144" t="s">
        <v>919</v>
      </c>
      <c r="AK129" s="144" t="s">
        <v>912</v>
      </c>
      <c r="AL129" s="144" t="s">
        <v>919</v>
      </c>
      <c r="AM129" s="144" t="s">
        <v>919</v>
      </c>
      <c r="AN129" s="144" t="s">
        <v>971</v>
      </c>
      <c r="AO129" s="144" t="s">
        <v>1040</v>
      </c>
      <c r="AP129" s="144" t="s">
        <v>610</v>
      </c>
      <c r="AQ129" s="160" t="s">
        <v>922</v>
      </c>
      <c r="AR129" s="144" t="s">
        <v>923</v>
      </c>
    </row>
    <row r="130" spans="3:44">
      <c r="C130" s="160" t="s">
        <v>574</v>
      </c>
      <c r="D130" s="144" t="s">
        <v>611</v>
      </c>
      <c r="E130" s="161" t="s">
        <v>398</v>
      </c>
      <c r="F130" s="144" t="s">
        <v>434</v>
      </c>
      <c r="G130" s="144" t="s">
        <v>400</v>
      </c>
      <c r="H130" s="144" t="s">
        <v>612</v>
      </c>
      <c r="I130" s="144" t="s">
        <v>613</v>
      </c>
      <c r="J130" s="162">
        <v>1225220</v>
      </c>
      <c r="K130" s="163">
        <v>1225220</v>
      </c>
      <c r="L130" s="162">
        <v>1225220</v>
      </c>
      <c r="M130" s="162">
        <v>0</v>
      </c>
      <c r="N130" s="162">
        <v>0</v>
      </c>
      <c r="O130" s="162">
        <v>0</v>
      </c>
      <c r="P130" s="163">
        <v>798710.63</v>
      </c>
      <c r="Q130" s="162">
        <v>525646.13</v>
      </c>
      <c r="R130" s="162">
        <v>0</v>
      </c>
      <c r="S130" s="162">
        <v>798710.63</v>
      </c>
      <c r="T130" s="162">
        <v>798710.63</v>
      </c>
      <c r="U130" s="162">
        <v>426509.37</v>
      </c>
      <c r="V130" s="162">
        <v>426509.37</v>
      </c>
      <c r="W130" s="162">
        <v>426509.37</v>
      </c>
      <c r="X130" s="162">
        <v>426509.37</v>
      </c>
      <c r="Y130" s="162">
        <v>0</v>
      </c>
      <c r="Z130" s="162">
        <v>0</v>
      </c>
      <c r="AA130" s="162">
        <v>0</v>
      </c>
      <c r="AB130" s="162">
        <v>0</v>
      </c>
      <c r="AC130" s="162">
        <v>0</v>
      </c>
      <c r="AD130" s="144" t="s">
        <v>911</v>
      </c>
      <c r="AE130" s="165" t="s">
        <v>914</v>
      </c>
      <c r="AF130" s="144" t="s">
        <v>1038</v>
      </c>
      <c r="AG130" s="144" t="s">
        <v>1076</v>
      </c>
      <c r="AH130" s="144" t="s">
        <v>919</v>
      </c>
      <c r="AI130" s="144" t="s">
        <v>919</v>
      </c>
      <c r="AJ130" s="144" t="s">
        <v>919</v>
      </c>
      <c r="AK130" s="144" t="s">
        <v>912</v>
      </c>
      <c r="AL130" s="144" t="s">
        <v>919</v>
      </c>
      <c r="AM130" s="144" t="s">
        <v>919</v>
      </c>
      <c r="AN130" s="144" t="s">
        <v>971</v>
      </c>
      <c r="AO130" s="144" t="s">
        <v>1040</v>
      </c>
      <c r="AP130" s="144" t="s">
        <v>613</v>
      </c>
      <c r="AQ130" s="160" t="s">
        <v>922</v>
      </c>
      <c r="AR130" s="144" t="s">
        <v>923</v>
      </c>
    </row>
    <row r="131" spans="3:44">
      <c r="C131" s="160" t="s">
        <v>574</v>
      </c>
      <c r="D131" s="144" t="s">
        <v>614</v>
      </c>
      <c r="E131" s="161" t="s">
        <v>398</v>
      </c>
      <c r="F131" s="144" t="s">
        <v>434</v>
      </c>
      <c r="G131" s="144" t="s">
        <v>400</v>
      </c>
      <c r="H131" s="144" t="s">
        <v>615</v>
      </c>
      <c r="I131" s="144" t="s">
        <v>616</v>
      </c>
      <c r="J131" s="162">
        <v>102000</v>
      </c>
      <c r="K131" s="163">
        <v>102000</v>
      </c>
      <c r="L131" s="162">
        <v>102000</v>
      </c>
      <c r="M131" s="162">
        <v>0</v>
      </c>
      <c r="N131" s="162">
        <v>0</v>
      </c>
      <c r="O131" s="162">
        <v>0</v>
      </c>
      <c r="P131" s="163">
        <v>99908.95</v>
      </c>
      <c r="Q131" s="162">
        <v>99908.95</v>
      </c>
      <c r="R131" s="162">
        <v>0</v>
      </c>
      <c r="S131" s="162">
        <v>99908.95</v>
      </c>
      <c r="T131" s="162">
        <v>99908.95</v>
      </c>
      <c r="U131" s="162">
        <v>2091.0500000000002</v>
      </c>
      <c r="V131" s="162">
        <v>2091.0500000000002</v>
      </c>
      <c r="W131" s="162">
        <v>2091.0500000000002</v>
      </c>
      <c r="X131" s="162">
        <v>2091.0500000000002</v>
      </c>
      <c r="Y131" s="162">
        <v>0</v>
      </c>
      <c r="Z131" s="162">
        <v>0</v>
      </c>
      <c r="AA131" s="162">
        <v>0</v>
      </c>
      <c r="AB131" s="162">
        <v>0</v>
      </c>
      <c r="AC131" s="162">
        <v>0</v>
      </c>
      <c r="AD131" s="144" t="s">
        <v>911</v>
      </c>
      <c r="AE131" s="165" t="s">
        <v>914</v>
      </c>
      <c r="AF131" s="144" t="s">
        <v>1038</v>
      </c>
      <c r="AG131" s="144" t="s">
        <v>1077</v>
      </c>
      <c r="AH131" s="144" t="s">
        <v>919</v>
      </c>
      <c r="AI131" s="144" t="s">
        <v>919</v>
      </c>
      <c r="AJ131" s="144" t="s">
        <v>919</v>
      </c>
      <c r="AK131" s="144" t="s">
        <v>912</v>
      </c>
      <c r="AL131" s="144" t="s">
        <v>919</v>
      </c>
      <c r="AM131" s="144" t="s">
        <v>919</v>
      </c>
      <c r="AN131" s="144" t="s">
        <v>971</v>
      </c>
      <c r="AO131" s="144" t="s">
        <v>1040</v>
      </c>
      <c r="AP131" s="144" t="s">
        <v>616</v>
      </c>
      <c r="AQ131" s="160" t="s">
        <v>922</v>
      </c>
      <c r="AR131" s="144" t="s">
        <v>923</v>
      </c>
    </row>
    <row r="132" spans="3:44">
      <c r="C132" s="160" t="s">
        <v>574</v>
      </c>
      <c r="D132" s="144" t="s">
        <v>617</v>
      </c>
      <c r="E132" s="161" t="s">
        <v>398</v>
      </c>
      <c r="F132" s="144" t="s">
        <v>434</v>
      </c>
      <c r="G132" s="144" t="s">
        <v>400</v>
      </c>
      <c r="H132" s="144" t="s">
        <v>618</v>
      </c>
      <c r="I132" s="144" t="s">
        <v>619</v>
      </c>
      <c r="J132" s="162">
        <v>500000</v>
      </c>
      <c r="K132" s="163">
        <v>500000</v>
      </c>
      <c r="L132" s="162">
        <v>500000</v>
      </c>
      <c r="M132" s="162">
        <v>0</v>
      </c>
      <c r="N132" s="162">
        <v>0</v>
      </c>
      <c r="O132" s="162">
        <v>0</v>
      </c>
      <c r="P132" s="163">
        <v>121252.71</v>
      </c>
      <c r="Q132" s="162">
        <v>121252.71</v>
      </c>
      <c r="R132" s="162">
        <v>0</v>
      </c>
      <c r="S132" s="162">
        <v>121252.71</v>
      </c>
      <c r="T132" s="162">
        <v>121252.71</v>
      </c>
      <c r="U132" s="162">
        <v>378747.29</v>
      </c>
      <c r="V132" s="162">
        <v>378747.29</v>
      </c>
      <c r="W132" s="162">
        <v>378747.29</v>
      </c>
      <c r="X132" s="162">
        <v>378747.29</v>
      </c>
      <c r="Y132" s="162">
        <v>0</v>
      </c>
      <c r="Z132" s="162">
        <v>0</v>
      </c>
      <c r="AA132" s="162">
        <v>0</v>
      </c>
      <c r="AB132" s="162">
        <v>0</v>
      </c>
      <c r="AC132" s="162">
        <v>0</v>
      </c>
      <c r="AD132" s="144" t="s">
        <v>911</v>
      </c>
      <c r="AE132" s="165" t="s">
        <v>914</v>
      </c>
      <c r="AF132" s="144" t="s">
        <v>973</v>
      </c>
      <c r="AG132" s="144" t="s">
        <v>1078</v>
      </c>
      <c r="AH132" s="144" t="s">
        <v>919</v>
      </c>
      <c r="AI132" s="144" t="s">
        <v>919</v>
      </c>
      <c r="AJ132" s="144" t="s">
        <v>919</v>
      </c>
      <c r="AK132" s="144" t="s">
        <v>912</v>
      </c>
      <c r="AL132" s="144" t="s">
        <v>919</v>
      </c>
      <c r="AM132" s="144" t="s">
        <v>919</v>
      </c>
      <c r="AN132" s="144" t="s">
        <v>971</v>
      </c>
      <c r="AO132" s="144" t="s">
        <v>975</v>
      </c>
      <c r="AP132" s="144" t="s">
        <v>619</v>
      </c>
      <c r="AQ132" s="160" t="s">
        <v>922</v>
      </c>
      <c r="AR132" s="144" t="s">
        <v>923</v>
      </c>
    </row>
    <row r="133" spans="3:44">
      <c r="C133" s="160" t="s">
        <v>574</v>
      </c>
      <c r="D133" s="144" t="s">
        <v>463</v>
      </c>
      <c r="E133" s="161" t="s">
        <v>398</v>
      </c>
      <c r="F133" s="144" t="s">
        <v>434</v>
      </c>
      <c r="G133" s="144" t="s">
        <v>400</v>
      </c>
      <c r="H133" s="144" t="s">
        <v>464</v>
      </c>
      <c r="I133" s="144" t="s">
        <v>465</v>
      </c>
      <c r="J133" s="162">
        <v>1104560</v>
      </c>
      <c r="K133" s="163">
        <v>1104560</v>
      </c>
      <c r="L133" s="162">
        <v>1104560</v>
      </c>
      <c r="M133" s="162">
        <v>0</v>
      </c>
      <c r="N133" s="162">
        <v>0</v>
      </c>
      <c r="O133" s="162">
        <v>0</v>
      </c>
      <c r="P133" s="163">
        <v>668728.16</v>
      </c>
      <c r="Q133" s="162">
        <v>263012.96000000002</v>
      </c>
      <c r="R133" s="162">
        <v>0</v>
      </c>
      <c r="S133" s="162">
        <v>668728.16</v>
      </c>
      <c r="T133" s="162">
        <v>668728.16</v>
      </c>
      <c r="U133" s="162">
        <v>435831.84</v>
      </c>
      <c r="V133" s="162">
        <v>435831.84</v>
      </c>
      <c r="W133" s="162">
        <v>435831.84</v>
      </c>
      <c r="X133" s="162">
        <v>435831.84</v>
      </c>
      <c r="Y133" s="162">
        <v>0</v>
      </c>
      <c r="Z133" s="162">
        <v>0</v>
      </c>
      <c r="AA133" s="162">
        <v>0</v>
      </c>
      <c r="AB133" s="162">
        <v>0</v>
      </c>
      <c r="AC133" s="162">
        <v>0</v>
      </c>
      <c r="AD133" s="144" t="s">
        <v>911</v>
      </c>
      <c r="AE133" s="165" t="s">
        <v>914</v>
      </c>
      <c r="AF133" s="144" t="s">
        <v>976</v>
      </c>
      <c r="AG133" s="144" t="s">
        <v>977</v>
      </c>
      <c r="AH133" s="144" t="s">
        <v>919</v>
      </c>
      <c r="AI133" s="144" t="s">
        <v>919</v>
      </c>
      <c r="AJ133" s="144" t="s">
        <v>919</v>
      </c>
      <c r="AK133" s="144" t="s">
        <v>912</v>
      </c>
      <c r="AL133" s="144" t="s">
        <v>919</v>
      </c>
      <c r="AM133" s="144" t="s">
        <v>919</v>
      </c>
      <c r="AN133" s="144" t="s">
        <v>971</v>
      </c>
      <c r="AO133" s="144" t="s">
        <v>978</v>
      </c>
      <c r="AP133" s="144" t="s">
        <v>465</v>
      </c>
      <c r="AQ133" s="160" t="s">
        <v>922</v>
      </c>
      <c r="AR133" s="144" t="s">
        <v>923</v>
      </c>
    </row>
    <row r="134" spans="3:44">
      <c r="C134" s="160" t="s">
        <v>574</v>
      </c>
      <c r="D134" s="144" t="s">
        <v>466</v>
      </c>
      <c r="E134" s="161" t="s">
        <v>398</v>
      </c>
      <c r="F134" s="144" t="s">
        <v>434</v>
      </c>
      <c r="G134" s="144" t="s">
        <v>400</v>
      </c>
      <c r="H134" s="144" t="s">
        <v>467</v>
      </c>
      <c r="I134" s="144" t="s">
        <v>468</v>
      </c>
      <c r="J134" s="162">
        <v>1785500</v>
      </c>
      <c r="K134" s="163">
        <v>1785500</v>
      </c>
      <c r="L134" s="162">
        <v>1785500</v>
      </c>
      <c r="M134" s="162">
        <v>0</v>
      </c>
      <c r="N134" s="162">
        <v>0</v>
      </c>
      <c r="O134" s="162">
        <v>0</v>
      </c>
      <c r="P134" s="163">
        <v>1738462.13</v>
      </c>
      <c r="Q134" s="162">
        <v>1630462.09</v>
      </c>
      <c r="R134" s="162">
        <v>0</v>
      </c>
      <c r="S134" s="162">
        <v>1738462.13</v>
      </c>
      <c r="T134" s="162">
        <v>1738462.13</v>
      </c>
      <c r="U134" s="162">
        <v>47037.87</v>
      </c>
      <c r="V134" s="162">
        <v>47037.87</v>
      </c>
      <c r="W134" s="162">
        <v>47037.87</v>
      </c>
      <c r="X134" s="162">
        <v>47037.87</v>
      </c>
      <c r="Y134" s="162">
        <v>0</v>
      </c>
      <c r="Z134" s="162">
        <v>0</v>
      </c>
      <c r="AA134" s="162">
        <v>0</v>
      </c>
      <c r="AB134" s="162">
        <v>0</v>
      </c>
      <c r="AC134" s="162">
        <v>0</v>
      </c>
      <c r="AD134" s="144" t="s">
        <v>911</v>
      </c>
      <c r="AE134" s="165" t="s">
        <v>914</v>
      </c>
      <c r="AF134" s="144" t="s">
        <v>976</v>
      </c>
      <c r="AG134" s="144" t="s">
        <v>979</v>
      </c>
      <c r="AH134" s="144" t="s">
        <v>919</v>
      </c>
      <c r="AI134" s="144" t="s">
        <v>919</v>
      </c>
      <c r="AJ134" s="144" t="s">
        <v>919</v>
      </c>
      <c r="AK134" s="144" t="s">
        <v>912</v>
      </c>
      <c r="AL134" s="144" t="s">
        <v>919</v>
      </c>
      <c r="AM134" s="144" t="s">
        <v>919</v>
      </c>
      <c r="AN134" s="144" t="s">
        <v>971</v>
      </c>
      <c r="AO134" s="144" t="s">
        <v>978</v>
      </c>
      <c r="AP134" s="144" t="s">
        <v>468</v>
      </c>
      <c r="AQ134" s="160" t="s">
        <v>922</v>
      </c>
      <c r="AR134" s="144" t="s">
        <v>923</v>
      </c>
    </row>
    <row r="135" spans="3:44">
      <c r="C135" s="160" t="s">
        <v>574</v>
      </c>
      <c r="D135" s="144" t="s">
        <v>469</v>
      </c>
      <c r="E135" s="161" t="s">
        <v>398</v>
      </c>
      <c r="F135" s="144" t="s">
        <v>434</v>
      </c>
      <c r="G135" s="144" t="s">
        <v>400</v>
      </c>
      <c r="H135" s="144" t="s">
        <v>470</v>
      </c>
      <c r="I135" s="144" t="s">
        <v>471</v>
      </c>
      <c r="J135" s="162">
        <v>2753710</v>
      </c>
      <c r="K135" s="163">
        <v>2753710</v>
      </c>
      <c r="L135" s="162">
        <v>2753710</v>
      </c>
      <c r="M135" s="162">
        <v>0</v>
      </c>
      <c r="N135" s="162">
        <v>0</v>
      </c>
      <c r="O135" s="162">
        <v>0</v>
      </c>
      <c r="P135" s="163">
        <v>2684736.18</v>
      </c>
      <c r="Q135" s="162">
        <v>2111426.7200000002</v>
      </c>
      <c r="R135" s="162">
        <v>0</v>
      </c>
      <c r="S135" s="162">
        <v>2684736.18</v>
      </c>
      <c r="T135" s="162">
        <v>2684736.18</v>
      </c>
      <c r="U135" s="162">
        <v>68973.820000000007</v>
      </c>
      <c r="V135" s="162">
        <v>68973.820000000007</v>
      </c>
      <c r="W135" s="162">
        <v>68973.820000000007</v>
      </c>
      <c r="X135" s="162">
        <v>68973.820000000007</v>
      </c>
      <c r="Y135" s="162">
        <v>0</v>
      </c>
      <c r="Z135" s="162">
        <v>0</v>
      </c>
      <c r="AA135" s="162">
        <v>0</v>
      </c>
      <c r="AB135" s="162">
        <v>0</v>
      </c>
      <c r="AC135" s="162">
        <v>0</v>
      </c>
      <c r="AD135" s="144" t="s">
        <v>911</v>
      </c>
      <c r="AE135" s="165" t="s">
        <v>914</v>
      </c>
      <c r="AF135" s="144" t="s">
        <v>976</v>
      </c>
      <c r="AG135" s="144" t="s">
        <v>980</v>
      </c>
      <c r="AH135" s="144" t="s">
        <v>919</v>
      </c>
      <c r="AI135" s="144" t="s">
        <v>919</v>
      </c>
      <c r="AJ135" s="144" t="s">
        <v>919</v>
      </c>
      <c r="AK135" s="144" t="s">
        <v>912</v>
      </c>
      <c r="AL135" s="144" t="s">
        <v>919</v>
      </c>
      <c r="AM135" s="144" t="s">
        <v>919</v>
      </c>
      <c r="AN135" s="144" t="s">
        <v>971</v>
      </c>
      <c r="AO135" s="144" t="s">
        <v>978</v>
      </c>
      <c r="AP135" s="144" t="s">
        <v>471</v>
      </c>
      <c r="AQ135" s="160" t="s">
        <v>922</v>
      </c>
      <c r="AR135" s="144" t="s">
        <v>923</v>
      </c>
    </row>
    <row r="136" spans="3:44">
      <c r="C136" s="160" t="s">
        <v>574</v>
      </c>
      <c r="D136" s="144" t="s">
        <v>620</v>
      </c>
      <c r="E136" s="161" t="s">
        <v>398</v>
      </c>
      <c r="F136" s="144" t="s">
        <v>434</v>
      </c>
      <c r="G136" s="144" t="s">
        <v>400</v>
      </c>
      <c r="H136" s="144" t="s">
        <v>621</v>
      </c>
      <c r="I136" s="144" t="s">
        <v>622</v>
      </c>
      <c r="J136" s="162">
        <v>716925</v>
      </c>
      <c r="K136" s="163">
        <v>716925</v>
      </c>
      <c r="L136" s="162">
        <v>716925</v>
      </c>
      <c r="M136" s="162">
        <v>0</v>
      </c>
      <c r="N136" s="162">
        <v>0</v>
      </c>
      <c r="O136" s="162">
        <v>0</v>
      </c>
      <c r="P136" s="163">
        <v>385691.6</v>
      </c>
      <c r="Q136" s="162">
        <v>199241.60000000001</v>
      </c>
      <c r="R136" s="162">
        <v>0</v>
      </c>
      <c r="S136" s="162">
        <v>385691.6</v>
      </c>
      <c r="T136" s="162">
        <v>385691.6</v>
      </c>
      <c r="U136" s="162">
        <v>331233.40000000002</v>
      </c>
      <c r="V136" s="162">
        <v>331233.40000000002</v>
      </c>
      <c r="W136" s="162">
        <v>331233.40000000002</v>
      </c>
      <c r="X136" s="162">
        <v>331233.40000000002</v>
      </c>
      <c r="Y136" s="162">
        <v>0</v>
      </c>
      <c r="Z136" s="162">
        <v>0</v>
      </c>
      <c r="AA136" s="162">
        <v>0</v>
      </c>
      <c r="AB136" s="162">
        <v>0</v>
      </c>
      <c r="AC136" s="162">
        <v>0</v>
      </c>
      <c r="AD136" s="144" t="s">
        <v>911</v>
      </c>
      <c r="AE136" s="165" t="s">
        <v>914</v>
      </c>
      <c r="AF136" s="144" t="s">
        <v>976</v>
      </c>
      <c r="AG136" s="144" t="s">
        <v>1079</v>
      </c>
      <c r="AH136" s="144" t="s">
        <v>919</v>
      </c>
      <c r="AI136" s="144" t="s">
        <v>919</v>
      </c>
      <c r="AJ136" s="144" t="s">
        <v>919</v>
      </c>
      <c r="AK136" s="144" t="s">
        <v>912</v>
      </c>
      <c r="AL136" s="144" t="s">
        <v>919</v>
      </c>
      <c r="AM136" s="144" t="s">
        <v>919</v>
      </c>
      <c r="AN136" s="144" t="s">
        <v>971</v>
      </c>
      <c r="AO136" s="144" t="s">
        <v>978</v>
      </c>
      <c r="AP136" s="144" t="s">
        <v>622</v>
      </c>
      <c r="AQ136" s="160" t="s">
        <v>922</v>
      </c>
      <c r="AR136" s="144" t="s">
        <v>923</v>
      </c>
    </row>
    <row r="137" spans="3:44">
      <c r="C137" s="160" t="s">
        <v>574</v>
      </c>
      <c r="D137" s="144" t="s">
        <v>475</v>
      </c>
      <c r="E137" s="161" t="s">
        <v>398</v>
      </c>
      <c r="F137" s="144" t="s">
        <v>434</v>
      </c>
      <c r="G137" s="144" t="s">
        <v>400</v>
      </c>
      <c r="H137" s="144" t="s">
        <v>476</v>
      </c>
      <c r="I137" s="144" t="s">
        <v>477</v>
      </c>
      <c r="J137" s="162">
        <v>436730</v>
      </c>
      <c r="K137" s="163">
        <v>436730</v>
      </c>
      <c r="L137" s="162">
        <v>436730</v>
      </c>
      <c r="M137" s="162">
        <v>0</v>
      </c>
      <c r="N137" s="162">
        <v>0</v>
      </c>
      <c r="O137" s="162">
        <v>0</v>
      </c>
      <c r="P137" s="163">
        <v>435587.14</v>
      </c>
      <c r="Q137" s="162">
        <v>110429.64</v>
      </c>
      <c r="R137" s="162">
        <v>0</v>
      </c>
      <c r="S137" s="162">
        <v>435587.14</v>
      </c>
      <c r="T137" s="162">
        <v>435587.14</v>
      </c>
      <c r="U137" s="162">
        <v>1142.8599999999999</v>
      </c>
      <c r="V137" s="162">
        <v>1142.8599999999999</v>
      </c>
      <c r="W137" s="162">
        <v>1142.8599999999999</v>
      </c>
      <c r="X137" s="162">
        <v>1142.8599999999999</v>
      </c>
      <c r="Y137" s="162">
        <v>0</v>
      </c>
      <c r="Z137" s="162">
        <v>0</v>
      </c>
      <c r="AA137" s="162">
        <v>0</v>
      </c>
      <c r="AB137" s="162">
        <v>0</v>
      </c>
      <c r="AC137" s="162">
        <v>0</v>
      </c>
      <c r="AD137" s="144" t="s">
        <v>911</v>
      </c>
      <c r="AE137" s="165" t="s">
        <v>914</v>
      </c>
      <c r="AF137" s="144" t="s">
        <v>976</v>
      </c>
      <c r="AG137" s="144" t="s">
        <v>982</v>
      </c>
      <c r="AH137" s="144" t="s">
        <v>919</v>
      </c>
      <c r="AI137" s="144" t="s">
        <v>919</v>
      </c>
      <c r="AJ137" s="144" t="s">
        <v>919</v>
      </c>
      <c r="AK137" s="144" t="s">
        <v>912</v>
      </c>
      <c r="AL137" s="144" t="s">
        <v>919</v>
      </c>
      <c r="AM137" s="144" t="s">
        <v>919</v>
      </c>
      <c r="AN137" s="144" t="s">
        <v>971</v>
      </c>
      <c r="AO137" s="144" t="s">
        <v>978</v>
      </c>
      <c r="AP137" s="144" t="s">
        <v>477</v>
      </c>
      <c r="AQ137" s="160" t="s">
        <v>922</v>
      </c>
      <c r="AR137" s="144" t="s">
        <v>923</v>
      </c>
    </row>
    <row r="138" spans="3:44">
      <c r="C138" s="160" t="s">
        <v>574</v>
      </c>
      <c r="D138" s="144" t="s">
        <v>478</v>
      </c>
      <c r="E138" s="161" t="s">
        <v>410</v>
      </c>
      <c r="F138" s="144" t="s">
        <v>479</v>
      </c>
      <c r="G138" s="144" t="s">
        <v>400</v>
      </c>
      <c r="H138" s="144" t="s">
        <v>480</v>
      </c>
      <c r="I138" s="144" t="s">
        <v>481</v>
      </c>
      <c r="J138" s="162">
        <v>406100</v>
      </c>
      <c r="K138" s="163">
        <v>406100</v>
      </c>
      <c r="L138" s="162">
        <v>406100</v>
      </c>
      <c r="M138" s="162">
        <v>0</v>
      </c>
      <c r="N138" s="162">
        <v>0</v>
      </c>
      <c r="O138" s="162">
        <v>0</v>
      </c>
      <c r="P138" s="163">
        <v>379196.1</v>
      </c>
      <c r="Q138" s="162">
        <v>379196.1</v>
      </c>
      <c r="R138" s="162">
        <v>0</v>
      </c>
      <c r="S138" s="162">
        <v>379196.1</v>
      </c>
      <c r="T138" s="162">
        <v>379196.1</v>
      </c>
      <c r="U138" s="162">
        <v>26903.9</v>
      </c>
      <c r="V138" s="162">
        <v>26903.9</v>
      </c>
      <c r="W138" s="162">
        <v>26903.9</v>
      </c>
      <c r="X138" s="162">
        <v>26903.9</v>
      </c>
      <c r="Y138" s="162">
        <v>0</v>
      </c>
      <c r="Z138" s="162">
        <v>0</v>
      </c>
      <c r="AA138" s="162">
        <v>0</v>
      </c>
      <c r="AB138" s="162">
        <v>0</v>
      </c>
      <c r="AC138" s="162">
        <v>0</v>
      </c>
      <c r="AD138" s="144" t="s">
        <v>911</v>
      </c>
      <c r="AE138" s="165" t="s">
        <v>915</v>
      </c>
      <c r="AF138" s="144" t="s">
        <v>983</v>
      </c>
      <c r="AG138" s="144" t="s">
        <v>984</v>
      </c>
      <c r="AH138" s="144" t="s">
        <v>919</v>
      </c>
      <c r="AI138" s="144" t="s">
        <v>919</v>
      </c>
      <c r="AJ138" s="144" t="s">
        <v>919</v>
      </c>
      <c r="AK138" s="144" t="s">
        <v>912</v>
      </c>
      <c r="AL138" s="144" t="s">
        <v>919</v>
      </c>
      <c r="AM138" s="144" t="s">
        <v>919</v>
      </c>
      <c r="AN138" s="144" t="s">
        <v>985</v>
      </c>
      <c r="AO138" s="144" t="s">
        <v>986</v>
      </c>
      <c r="AP138" s="144" t="s">
        <v>481</v>
      </c>
      <c r="AQ138" s="160" t="s">
        <v>922</v>
      </c>
      <c r="AR138" s="144" t="s">
        <v>929</v>
      </c>
    </row>
    <row r="139" spans="3:44">
      <c r="C139" s="160" t="s">
        <v>574</v>
      </c>
      <c r="D139" s="144" t="s">
        <v>482</v>
      </c>
      <c r="E139" s="161" t="s">
        <v>410</v>
      </c>
      <c r="F139" s="144" t="s">
        <v>479</v>
      </c>
      <c r="G139" s="144" t="s">
        <v>400</v>
      </c>
      <c r="H139" s="144" t="s">
        <v>483</v>
      </c>
      <c r="I139" s="144" t="s">
        <v>484</v>
      </c>
      <c r="J139" s="162">
        <v>1407000</v>
      </c>
      <c r="K139" s="163">
        <v>1407000</v>
      </c>
      <c r="L139" s="162">
        <v>1407000</v>
      </c>
      <c r="M139" s="162">
        <v>0</v>
      </c>
      <c r="N139" s="162">
        <v>0</v>
      </c>
      <c r="O139" s="162">
        <v>0</v>
      </c>
      <c r="P139" s="163">
        <v>1365848.91</v>
      </c>
      <c r="Q139" s="162">
        <v>1173000.17</v>
      </c>
      <c r="R139" s="162">
        <v>0</v>
      </c>
      <c r="S139" s="162">
        <v>1365848.91</v>
      </c>
      <c r="T139" s="162">
        <v>1365848.91</v>
      </c>
      <c r="U139" s="162">
        <v>41151.089999999997</v>
      </c>
      <c r="V139" s="162">
        <v>41151.089999999997</v>
      </c>
      <c r="W139" s="162">
        <v>41151.089999999997</v>
      </c>
      <c r="X139" s="162">
        <v>41151.089999999997</v>
      </c>
      <c r="Y139" s="162">
        <v>0</v>
      </c>
      <c r="Z139" s="162">
        <v>0</v>
      </c>
      <c r="AA139" s="162">
        <v>0</v>
      </c>
      <c r="AB139" s="162">
        <v>0</v>
      </c>
      <c r="AC139" s="162">
        <v>0</v>
      </c>
      <c r="AD139" s="144" t="s">
        <v>911</v>
      </c>
      <c r="AE139" s="165" t="s">
        <v>915</v>
      </c>
      <c r="AF139" s="144" t="s">
        <v>983</v>
      </c>
      <c r="AG139" s="144" t="s">
        <v>987</v>
      </c>
      <c r="AH139" s="144" t="s">
        <v>919</v>
      </c>
      <c r="AI139" s="144" t="s">
        <v>919</v>
      </c>
      <c r="AJ139" s="144" t="s">
        <v>919</v>
      </c>
      <c r="AK139" s="144" t="s">
        <v>912</v>
      </c>
      <c r="AL139" s="144" t="s">
        <v>919</v>
      </c>
      <c r="AM139" s="144" t="s">
        <v>919</v>
      </c>
      <c r="AN139" s="144" t="s">
        <v>985</v>
      </c>
      <c r="AO139" s="144" t="s">
        <v>986</v>
      </c>
      <c r="AP139" s="144" t="s">
        <v>484</v>
      </c>
      <c r="AQ139" s="160" t="s">
        <v>922</v>
      </c>
      <c r="AR139" s="144" t="s">
        <v>929</v>
      </c>
    </row>
    <row r="140" spans="3:44">
      <c r="C140" s="160" t="s">
        <v>574</v>
      </c>
      <c r="D140" s="144" t="s">
        <v>623</v>
      </c>
      <c r="E140" s="161" t="s">
        <v>410</v>
      </c>
      <c r="F140" s="144" t="s">
        <v>479</v>
      </c>
      <c r="G140" s="144" t="s">
        <v>400</v>
      </c>
      <c r="H140" s="144" t="s">
        <v>624</v>
      </c>
      <c r="I140" s="144" t="s">
        <v>625</v>
      </c>
      <c r="J140" s="162">
        <v>8000000</v>
      </c>
      <c r="K140" s="163">
        <v>8000000</v>
      </c>
      <c r="L140" s="162">
        <v>8000000</v>
      </c>
      <c r="M140" s="162">
        <v>0</v>
      </c>
      <c r="N140" s="162">
        <v>0</v>
      </c>
      <c r="O140" s="162">
        <v>0</v>
      </c>
      <c r="P140" s="163">
        <v>7801995.25</v>
      </c>
      <c r="Q140" s="162">
        <v>6255751.4500000002</v>
      </c>
      <c r="R140" s="162">
        <v>0</v>
      </c>
      <c r="S140" s="162">
        <v>7801995.25</v>
      </c>
      <c r="T140" s="162">
        <v>7801995.25</v>
      </c>
      <c r="U140" s="162">
        <v>198004.75</v>
      </c>
      <c r="V140" s="162">
        <v>198004.75</v>
      </c>
      <c r="W140" s="162">
        <v>198004.75</v>
      </c>
      <c r="X140" s="162">
        <v>198004.75</v>
      </c>
      <c r="Y140" s="162">
        <v>0</v>
      </c>
      <c r="Z140" s="162">
        <v>0</v>
      </c>
      <c r="AA140" s="162">
        <v>0</v>
      </c>
      <c r="AB140" s="162">
        <v>0</v>
      </c>
      <c r="AC140" s="162">
        <v>0</v>
      </c>
      <c r="AD140" s="144" t="s">
        <v>911</v>
      </c>
      <c r="AE140" s="165" t="s">
        <v>915</v>
      </c>
      <c r="AF140" s="144" t="s">
        <v>983</v>
      </c>
      <c r="AG140" s="144" t="s">
        <v>1080</v>
      </c>
      <c r="AH140" s="144" t="s">
        <v>919</v>
      </c>
      <c r="AI140" s="144" t="s">
        <v>919</v>
      </c>
      <c r="AJ140" s="144" t="s">
        <v>919</v>
      </c>
      <c r="AK140" s="144" t="s">
        <v>912</v>
      </c>
      <c r="AL140" s="144" t="s">
        <v>919</v>
      </c>
      <c r="AM140" s="144" t="s">
        <v>919</v>
      </c>
      <c r="AN140" s="144" t="s">
        <v>985</v>
      </c>
      <c r="AO140" s="144" t="s">
        <v>986</v>
      </c>
      <c r="AP140" s="144" t="s">
        <v>625</v>
      </c>
      <c r="AQ140" s="160" t="s">
        <v>922</v>
      </c>
      <c r="AR140" s="144" t="s">
        <v>929</v>
      </c>
    </row>
    <row r="141" spans="3:44">
      <c r="C141" s="160" t="s">
        <v>574</v>
      </c>
      <c r="D141" s="144" t="s">
        <v>626</v>
      </c>
      <c r="E141" s="161" t="s">
        <v>410</v>
      </c>
      <c r="F141" s="144" t="s">
        <v>479</v>
      </c>
      <c r="G141" s="144" t="s">
        <v>400</v>
      </c>
      <c r="H141" s="144" t="s">
        <v>627</v>
      </c>
      <c r="I141" s="144" t="s">
        <v>628</v>
      </c>
      <c r="J141" s="162">
        <v>110000</v>
      </c>
      <c r="K141" s="163">
        <v>110000</v>
      </c>
      <c r="L141" s="162">
        <v>110000</v>
      </c>
      <c r="M141" s="162">
        <v>0</v>
      </c>
      <c r="N141" s="162">
        <v>0</v>
      </c>
      <c r="O141" s="162">
        <v>0</v>
      </c>
      <c r="P141" s="163">
        <v>100457</v>
      </c>
      <c r="Q141" s="162">
        <v>100457</v>
      </c>
      <c r="R141" s="162">
        <v>0</v>
      </c>
      <c r="S141" s="162">
        <v>100457</v>
      </c>
      <c r="T141" s="162">
        <v>100457</v>
      </c>
      <c r="U141" s="162">
        <v>9543</v>
      </c>
      <c r="V141" s="162">
        <v>9543</v>
      </c>
      <c r="W141" s="162">
        <v>9543</v>
      </c>
      <c r="X141" s="162">
        <v>9543</v>
      </c>
      <c r="Y141" s="162">
        <v>0</v>
      </c>
      <c r="Z141" s="162">
        <v>0</v>
      </c>
      <c r="AA141" s="162">
        <v>0</v>
      </c>
      <c r="AB141" s="162">
        <v>0</v>
      </c>
      <c r="AC141" s="162">
        <v>0</v>
      </c>
      <c r="AD141" s="144" t="s">
        <v>911</v>
      </c>
      <c r="AE141" s="165" t="s">
        <v>915</v>
      </c>
      <c r="AF141" s="144" t="s">
        <v>983</v>
      </c>
      <c r="AG141" s="144" t="s">
        <v>1081</v>
      </c>
      <c r="AH141" s="144" t="s">
        <v>919</v>
      </c>
      <c r="AI141" s="144" t="s">
        <v>919</v>
      </c>
      <c r="AJ141" s="144" t="s">
        <v>919</v>
      </c>
      <c r="AK141" s="144" t="s">
        <v>912</v>
      </c>
      <c r="AL141" s="144" t="s">
        <v>919</v>
      </c>
      <c r="AM141" s="144" t="s">
        <v>919</v>
      </c>
      <c r="AN141" s="144" t="s">
        <v>985</v>
      </c>
      <c r="AO141" s="144" t="s">
        <v>986</v>
      </c>
      <c r="AP141" s="144" t="s">
        <v>628</v>
      </c>
      <c r="AQ141" s="160" t="s">
        <v>922</v>
      </c>
      <c r="AR141" s="144" t="s">
        <v>929</v>
      </c>
    </row>
    <row r="142" spans="3:44">
      <c r="C142" s="160" t="s">
        <v>574</v>
      </c>
      <c r="D142" s="144" t="s">
        <v>488</v>
      </c>
      <c r="E142" s="161" t="s">
        <v>410</v>
      </c>
      <c r="F142" s="144" t="s">
        <v>489</v>
      </c>
      <c r="G142" s="144" t="s">
        <v>400</v>
      </c>
      <c r="H142" s="144" t="s">
        <v>490</v>
      </c>
      <c r="I142" s="144" t="s">
        <v>490</v>
      </c>
      <c r="J142" s="162">
        <v>25119400</v>
      </c>
      <c r="K142" s="163">
        <v>25119400</v>
      </c>
      <c r="L142" s="162">
        <v>25119400</v>
      </c>
      <c r="M142" s="162">
        <v>0</v>
      </c>
      <c r="N142" s="162">
        <v>0</v>
      </c>
      <c r="O142" s="162">
        <v>0</v>
      </c>
      <c r="P142" s="163">
        <v>23344106.960000001</v>
      </c>
      <c r="Q142" s="162">
        <v>8127420.7000000002</v>
      </c>
      <c r="R142" s="162">
        <v>0</v>
      </c>
      <c r="S142" s="162">
        <v>23344106.960000001</v>
      </c>
      <c r="T142" s="162">
        <v>23344106.960000001</v>
      </c>
      <c r="U142" s="162">
        <v>1775293.04</v>
      </c>
      <c r="V142" s="162">
        <v>1775293.04</v>
      </c>
      <c r="W142" s="162">
        <v>1775293.04</v>
      </c>
      <c r="X142" s="162">
        <v>1775293.04</v>
      </c>
      <c r="Y142" s="162">
        <v>0</v>
      </c>
      <c r="Z142" s="162">
        <v>0</v>
      </c>
      <c r="AA142" s="162">
        <v>0</v>
      </c>
      <c r="AB142" s="162">
        <v>0</v>
      </c>
      <c r="AC142" s="162">
        <v>0</v>
      </c>
      <c r="AD142" s="144" t="s">
        <v>911</v>
      </c>
      <c r="AE142" s="165" t="s">
        <v>915</v>
      </c>
      <c r="AF142" s="144" t="s">
        <v>989</v>
      </c>
      <c r="AG142" s="144" t="s">
        <v>990</v>
      </c>
      <c r="AH142" s="144" t="s">
        <v>919</v>
      </c>
      <c r="AI142" s="144" t="s">
        <v>919</v>
      </c>
      <c r="AJ142" s="144" t="s">
        <v>919</v>
      </c>
      <c r="AK142" s="144" t="s">
        <v>912</v>
      </c>
      <c r="AL142" s="144" t="s">
        <v>919</v>
      </c>
      <c r="AM142" s="144" t="s">
        <v>919</v>
      </c>
      <c r="AN142" s="144" t="s">
        <v>985</v>
      </c>
      <c r="AO142" s="144" t="s">
        <v>991</v>
      </c>
      <c r="AP142" s="144" t="s">
        <v>490</v>
      </c>
      <c r="AQ142" s="160" t="s">
        <v>922</v>
      </c>
      <c r="AR142" s="144" t="s">
        <v>929</v>
      </c>
    </row>
    <row r="143" spans="3:44">
      <c r="C143" s="160" t="s">
        <v>574</v>
      </c>
      <c r="D143" s="144" t="s">
        <v>629</v>
      </c>
      <c r="E143" s="161" t="s">
        <v>398</v>
      </c>
      <c r="F143" s="144" t="s">
        <v>492</v>
      </c>
      <c r="G143" s="144" t="s">
        <v>400</v>
      </c>
      <c r="H143" s="144" t="s">
        <v>493</v>
      </c>
      <c r="I143" s="144" t="s">
        <v>494</v>
      </c>
      <c r="J143" s="162">
        <v>14036800</v>
      </c>
      <c r="K143" s="163">
        <v>13821239</v>
      </c>
      <c r="L143" s="162">
        <v>13821239</v>
      </c>
      <c r="M143" s="162">
        <v>0</v>
      </c>
      <c r="N143" s="162">
        <v>0</v>
      </c>
      <c r="O143" s="162">
        <v>0</v>
      </c>
      <c r="P143" s="163">
        <v>12550286.689999999</v>
      </c>
      <c r="Q143" s="162">
        <v>12550286.689999999</v>
      </c>
      <c r="R143" s="162">
        <v>0</v>
      </c>
      <c r="S143" s="162">
        <v>12550286.689999999</v>
      </c>
      <c r="T143" s="162">
        <v>12550286.689999999</v>
      </c>
      <c r="U143" s="162">
        <v>1270952.31</v>
      </c>
      <c r="V143" s="162">
        <v>1270952.31</v>
      </c>
      <c r="W143" s="162">
        <v>1270952.31</v>
      </c>
      <c r="X143" s="162">
        <v>1270952.31</v>
      </c>
      <c r="Y143" s="162">
        <v>0</v>
      </c>
      <c r="Z143" s="162">
        <v>0</v>
      </c>
      <c r="AA143" s="162">
        <v>0</v>
      </c>
      <c r="AB143" s="164">
        <v>-215561</v>
      </c>
      <c r="AC143" s="162">
        <v>0</v>
      </c>
      <c r="AD143" s="144" t="s">
        <v>911</v>
      </c>
      <c r="AE143" s="165" t="s">
        <v>916</v>
      </c>
      <c r="AF143" s="144" t="s">
        <v>992</v>
      </c>
      <c r="AG143" s="144" t="s">
        <v>993</v>
      </c>
      <c r="AH143" s="144" t="s">
        <v>934</v>
      </c>
      <c r="AI143" s="144" t="s">
        <v>919</v>
      </c>
      <c r="AJ143" s="144" t="s">
        <v>919</v>
      </c>
      <c r="AK143" s="144" t="s">
        <v>912</v>
      </c>
      <c r="AL143" s="144" t="s">
        <v>1048</v>
      </c>
      <c r="AM143" s="144" t="s">
        <v>1010</v>
      </c>
      <c r="AN143" s="144" t="s">
        <v>994</v>
      </c>
      <c r="AO143" s="144" t="s">
        <v>995</v>
      </c>
      <c r="AP143" s="144" t="s">
        <v>996</v>
      </c>
      <c r="AQ143" s="160" t="s">
        <v>922</v>
      </c>
      <c r="AR143" s="144" t="s">
        <v>923</v>
      </c>
    </row>
    <row r="144" spans="3:44">
      <c r="C144" s="160" t="s">
        <v>574</v>
      </c>
      <c r="D144" s="144" t="s">
        <v>630</v>
      </c>
      <c r="E144" s="161" t="s">
        <v>398</v>
      </c>
      <c r="F144" s="144" t="s">
        <v>492</v>
      </c>
      <c r="G144" s="144" t="s">
        <v>400</v>
      </c>
      <c r="H144" s="144" t="s">
        <v>496</v>
      </c>
      <c r="I144" s="144" t="s">
        <v>497</v>
      </c>
      <c r="J144" s="162">
        <v>2488700</v>
      </c>
      <c r="K144" s="163">
        <v>2450480</v>
      </c>
      <c r="L144" s="162">
        <v>2450480</v>
      </c>
      <c r="M144" s="162">
        <v>0</v>
      </c>
      <c r="N144" s="162">
        <v>0</v>
      </c>
      <c r="O144" s="162">
        <v>0</v>
      </c>
      <c r="P144" s="163">
        <v>2225228.14</v>
      </c>
      <c r="Q144" s="162">
        <v>2225228.14</v>
      </c>
      <c r="R144" s="162">
        <v>0</v>
      </c>
      <c r="S144" s="162">
        <v>2225228.14</v>
      </c>
      <c r="T144" s="162">
        <v>2225228.14</v>
      </c>
      <c r="U144" s="162">
        <v>225251.86</v>
      </c>
      <c r="V144" s="162">
        <v>225251.86</v>
      </c>
      <c r="W144" s="162">
        <v>225251.86</v>
      </c>
      <c r="X144" s="162">
        <v>225251.86</v>
      </c>
      <c r="Y144" s="162">
        <v>0</v>
      </c>
      <c r="Z144" s="162">
        <v>0</v>
      </c>
      <c r="AA144" s="162">
        <v>0</v>
      </c>
      <c r="AB144" s="164">
        <v>-38220</v>
      </c>
      <c r="AC144" s="162">
        <v>0</v>
      </c>
      <c r="AD144" s="144" t="s">
        <v>911</v>
      </c>
      <c r="AE144" s="165" t="s">
        <v>916</v>
      </c>
      <c r="AF144" s="144" t="s">
        <v>992</v>
      </c>
      <c r="AG144" s="144" t="s">
        <v>993</v>
      </c>
      <c r="AH144" s="144" t="s">
        <v>997</v>
      </c>
      <c r="AI144" s="144" t="s">
        <v>919</v>
      </c>
      <c r="AJ144" s="144" t="s">
        <v>919</v>
      </c>
      <c r="AK144" s="144" t="s">
        <v>912</v>
      </c>
      <c r="AL144" s="144" t="s">
        <v>1049</v>
      </c>
      <c r="AM144" s="144" t="s">
        <v>1006</v>
      </c>
      <c r="AN144" s="144" t="s">
        <v>994</v>
      </c>
      <c r="AO144" s="144" t="s">
        <v>995</v>
      </c>
      <c r="AP144" s="144" t="s">
        <v>996</v>
      </c>
      <c r="AQ144" s="160" t="s">
        <v>922</v>
      </c>
      <c r="AR144" s="144" t="s">
        <v>923</v>
      </c>
    </row>
    <row r="145" spans="3:44">
      <c r="C145" s="160" t="s">
        <v>574</v>
      </c>
      <c r="D145" s="144" t="s">
        <v>498</v>
      </c>
      <c r="E145" s="161" t="s">
        <v>398</v>
      </c>
      <c r="F145" s="144" t="s">
        <v>400</v>
      </c>
      <c r="G145" s="144" t="s">
        <v>400</v>
      </c>
      <c r="H145" s="144" t="s">
        <v>499</v>
      </c>
      <c r="I145" s="144" t="s">
        <v>499</v>
      </c>
      <c r="J145" s="162">
        <v>48869000</v>
      </c>
      <c r="K145" s="163">
        <v>48869000</v>
      </c>
      <c r="L145" s="162">
        <v>48869000</v>
      </c>
      <c r="M145" s="162">
        <v>0</v>
      </c>
      <c r="N145" s="162">
        <v>0</v>
      </c>
      <c r="O145" s="162">
        <v>0</v>
      </c>
      <c r="P145" s="163">
        <v>0</v>
      </c>
      <c r="Q145" s="162">
        <v>0</v>
      </c>
      <c r="R145" s="162">
        <v>0</v>
      </c>
      <c r="S145" s="162">
        <v>0</v>
      </c>
      <c r="T145" s="162">
        <v>0</v>
      </c>
      <c r="U145" s="162">
        <v>48869000</v>
      </c>
      <c r="V145" s="162">
        <v>48869000</v>
      </c>
      <c r="W145" s="162">
        <v>48869000</v>
      </c>
      <c r="X145" s="162">
        <v>48869000</v>
      </c>
      <c r="Y145" s="162">
        <v>0</v>
      </c>
      <c r="Z145" s="162">
        <v>0</v>
      </c>
      <c r="AA145" s="162">
        <v>0</v>
      </c>
      <c r="AB145" s="162">
        <v>0</v>
      </c>
      <c r="AC145" s="162">
        <v>0</v>
      </c>
      <c r="AD145" s="144" t="s">
        <v>911</v>
      </c>
      <c r="AE145" s="165" t="s">
        <v>916</v>
      </c>
      <c r="AF145" s="144" t="s">
        <v>998</v>
      </c>
      <c r="AG145" s="144" t="s">
        <v>999</v>
      </c>
      <c r="AH145" s="144" t="s">
        <v>919</v>
      </c>
      <c r="AI145" s="144" t="s">
        <v>919</v>
      </c>
      <c r="AJ145" s="144" t="s">
        <v>919</v>
      </c>
      <c r="AK145" s="144" t="s">
        <v>912</v>
      </c>
      <c r="AL145" s="144" t="s">
        <v>919</v>
      </c>
      <c r="AM145" s="144" t="s">
        <v>919</v>
      </c>
      <c r="AN145" s="144" t="s">
        <v>994</v>
      </c>
      <c r="AO145" s="144" t="s">
        <v>1000</v>
      </c>
      <c r="AP145" s="144" t="s">
        <v>499</v>
      </c>
      <c r="AQ145" s="160" t="s">
        <v>922</v>
      </c>
      <c r="AR145" s="144" t="s">
        <v>923</v>
      </c>
    </row>
    <row r="146" spans="3:44">
      <c r="C146" s="160" t="s">
        <v>574</v>
      </c>
      <c r="D146" s="144" t="s">
        <v>500</v>
      </c>
      <c r="E146" s="161" t="s">
        <v>398</v>
      </c>
      <c r="F146" s="144" t="s">
        <v>400</v>
      </c>
      <c r="G146" s="144" t="s">
        <v>400</v>
      </c>
      <c r="H146" s="144" t="s">
        <v>501</v>
      </c>
      <c r="I146" s="144" t="s">
        <v>501</v>
      </c>
      <c r="J146" s="162">
        <v>3850500</v>
      </c>
      <c r="K146" s="163">
        <v>4850500</v>
      </c>
      <c r="L146" s="162">
        <v>4850500</v>
      </c>
      <c r="M146" s="162">
        <v>0</v>
      </c>
      <c r="N146" s="162">
        <v>0</v>
      </c>
      <c r="O146" s="162">
        <v>0</v>
      </c>
      <c r="P146" s="163">
        <v>2754838</v>
      </c>
      <c r="Q146" s="162">
        <v>2754838</v>
      </c>
      <c r="R146" s="162">
        <v>0</v>
      </c>
      <c r="S146" s="162">
        <v>2754838</v>
      </c>
      <c r="T146" s="162">
        <v>2754838</v>
      </c>
      <c r="U146" s="162">
        <v>2095662</v>
      </c>
      <c r="V146" s="162">
        <v>2095662</v>
      </c>
      <c r="W146" s="162">
        <v>2095662</v>
      </c>
      <c r="X146" s="162">
        <v>2095662</v>
      </c>
      <c r="Y146" s="162">
        <v>0</v>
      </c>
      <c r="Z146" s="162">
        <v>0</v>
      </c>
      <c r="AA146" s="162">
        <v>0</v>
      </c>
      <c r="AB146" s="162">
        <v>0</v>
      </c>
      <c r="AC146" s="162">
        <v>1000000</v>
      </c>
      <c r="AD146" s="144" t="s">
        <v>911</v>
      </c>
      <c r="AE146" s="165" t="s">
        <v>916</v>
      </c>
      <c r="AF146" s="144" t="s">
        <v>998</v>
      </c>
      <c r="AG146" s="144" t="s">
        <v>1001</v>
      </c>
      <c r="AH146" s="144" t="s">
        <v>919</v>
      </c>
      <c r="AI146" s="144" t="s">
        <v>919</v>
      </c>
      <c r="AJ146" s="144" t="s">
        <v>919</v>
      </c>
      <c r="AK146" s="144" t="s">
        <v>912</v>
      </c>
      <c r="AL146" s="144" t="s">
        <v>919</v>
      </c>
      <c r="AM146" s="144" t="s">
        <v>919</v>
      </c>
      <c r="AN146" s="144" t="s">
        <v>994</v>
      </c>
      <c r="AO146" s="144" t="s">
        <v>1000</v>
      </c>
      <c r="AP146" s="144" t="s">
        <v>501</v>
      </c>
      <c r="AQ146" s="160" t="s">
        <v>922</v>
      </c>
      <c r="AR146" s="144" t="s">
        <v>923</v>
      </c>
    </row>
    <row r="147" spans="3:44">
      <c r="C147" s="160" t="s">
        <v>574</v>
      </c>
      <c r="D147" s="144" t="s">
        <v>502</v>
      </c>
      <c r="E147" s="161" t="s">
        <v>398</v>
      </c>
      <c r="F147" s="144" t="s">
        <v>400</v>
      </c>
      <c r="G147" s="144" t="s">
        <v>400</v>
      </c>
      <c r="H147" s="144" t="s">
        <v>503</v>
      </c>
      <c r="I147" s="144" t="s">
        <v>503</v>
      </c>
      <c r="J147" s="162">
        <v>6500000</v>
      </c>
      <c r="K147" s="163">
        <v>6500000</v>
      </c>
      <c r="L147" s="162">
        <v>6500000</v>
      </c>
      <c r="M147" s="162">
        <v>0</v>
      </c>
      <c r="N147" s="162">
        <v>0</v>
      </c>
      <c r="O147" s="162">
        <v>0</v>
      </c>
      <c r="P147" s="163">
        <v>0</v>
      </c>
      <c r="Q147" s="162">
        <v>0</v>
      </c>
      <c r="R147" s="162">
        <v>0</v>
      </c>
      <c r="S147" s="162">
        <v>0</v>
      </c>
      <c r="T147" s="162">
        <v>0</v>
      </c>
      <c r="U147" s="162">
        <v>6500000</v>
      </c>
      <c r="V147" s="162">
        <v>6500000</v>
      </c>
      <c r="W147" s="162">
        <v>6500000</v>
      </c>
      <c r="X147" s="162">
        <v>6500000</v>
      </c>
      <c r="Y147" s="162">
        <v>0</v>
      </c>
      <c r="Z147" s="162">
        <v>0</v>
      </c>
      <c r="AA147" s="162">
        <v>0</v>
      </c>
      <c r="AB147" s="162">
        <v>0</v>
      </c>
      <c r="AC147" s="162">
        <v>0</v>
      </c>
      <c r="AD147" s="144" t="s">
        <v>911</v>
      </c>
      <c r="AE147" s="165" t="s">
        <v>916</v>
      </c>
      <c r="AF147" s="144" t="s">
        <v>1002</v>
      </c>
      <c r="AG147" s="144" t="s">
        <v>1003</v>
      </c>
      <c r="AH147" s="144" t="s">
        <v>919</v>
      </c>
      <c r="AI147" s="144" t="s">
        <v>919</v>
      </c>
      <c r="AJ147" s="144" t="s">
        <v>919</v>
      </c>
      <c r="AK147" s="144" t="s">
        <v>912</v>
      </c>
      <c r="AL147" s="144" t="s">
        <v>919</v>
      </c>
      <c r="AM147" s="144" t="s">
        <v>919</v>
      </c>
      <c r="AN147" s="144" t="s">
        <v>994</v>
      </c>
      <c r="AO147" s="144" t="s">
        <v>1004</v>
      </c>
      <c r="AP147" s="144" t="s">
        <v>503</v>
      </c>
      <c r="AQ147" s="160" t="s">
        <v>922</v>
      </c>
      <c r="AR147" s="144" t="s">
        <v>923</v>
      </c>
    </row>
    <row r="148" spans="3:44">
      <c r="C148" s="160" t="s">
        <v>631</v>
      </c>
      <c r="D148" s="144" t="s">
        <v>397</v>
      </c>
      <c r="E148" s="161" t="s">
        <v>398</v>
      </c>
      <c r="F148" s="144" t="s">
        <v>399</v>
      </c>
      <c r="G148" s="144" t="s">
        <v>564</v>
      </c>
      <c r="H148" s="144" t="s">
        <v>401</v>
      </c>
      <c r="I148" s="144" t="s">
        <v>402</v>
      </c>
      <c r="J148" s="162">
        <v>17947473508</v>
      </c>
      <c r="K148" s="163">
        <v>18954801442</v>
      </c>
      <c r="L148" s="162">
        <v>18954801442</v>
      </c>
      <c r="M148" s="162">
        <v>0</v>
      </c>
      <c r="N148" s="162">
        <v>0</v>
      </c>
      <c r="O148" s="162">
        <v>0</v>
      </c>
      <c r="P148" s="163">
        <v>16290941643.42</v>
      </c>
      <c r="Q148" s="162">
        <v>16290941643.42</v>
      </c>
      <c r="R148" s="162">
        <v>0</v>
      </c>
      <c r="S148" s="162">
        <v>16290941643.42</v>
      </c>
      <c r="T148" s="162">
        <v>16290941643.42</v>
      </c>
      <c r="U148" s="162">
        <v>2663859798.5799999</v>
      </c>
      <c r="V148" s="162">
        <v>2663859798.5799999</v>
      </c>
      <c r="W148" s="162">
        <v>2663859798.5799999</v>
      </c>
      <c r="X148" s="162">
        <v>2663859798.5799999</v>
      </c>
      <c r="Y148" s="162">
        <v>0</v>
      </c>
      <c r="Z148" s="162">
        <v>0</v>
      </c>
      <c r="AA148" s="162">
        <v>0</v>
      </c>
      <c r="AB148" s="164">
        <v>-356104566</v>
      </c>
      <c r="AC148" s="162">
        <v>1363432500</v>
      </c>
      <c r="AD148" s="144" t="s">
        <v>911</v>
      </c>
      <c r="AE148" s="165" t="s">
        <v>912</v>
      </c>
      <c r="AF148" s="144" t="s">
        <v>398</v>
      </c>
      <c r="AG148" s="144" t="s">
        <v>918</v>
      </c>
      <c r="AH148" s="144" t="s">
        <v>919</v>
      </c>
      <c r="AI148" s="144" t="s">
        <v>919</v>
      </c>
      <c r="AJ148" s="144" t="s">
        <v>919</v>
      </c>
      <c r="AK148" s="144" t="s">
        <v>912</v>
      </c>
      <c r="AL148" s="144" t="s">
        <v>919</v>
      </c>
      <c r="AM148" s="144" t="s">
        <v>919</v>
      </c>
      <c r="AN148" s="144" t="s">
        <v>920</v>
      </c>
      <c r="AO148" s="144" t="s">
        <v>921</v>
      </c>
      <c r="AP148" s="144" t="s">
        <v>402</v>
      </c>
      <c r="AQ148" s="160" t="s">
        <v>922</v>
      </c>
      <c r="AR148" s="144" t="s">
        <v>923</v>
      </c>
    </row>
    <row r="149" spans="3:44">
      <c r="C149" s="160" t="s">
        <v>631</v>
      </c>
      <c r="D149" s="144" t="s">
        <v>632</v>
      </c>
      <c r="E149" s="161" t="s">
        <v>398</v>
      </c>
      <c r="F149" s="144" t="s">
        <v>399</v>
      </c>
      <c r="G149" s="144" t="s">
        <v>564</v>
      </c>
      <c r="H149" s="144" t="s">
        <v>633</v>
      </c>
      <c r="I149" s="144" t="s">
        <v>634</v>
      </c>
      <c r="J149" s="162">
        <v>8000000</v>
      </c>
      <c r="K149" s="163">
        <v>16000000</v>
      </c>
      <c r="L149" s="162">
        <v>16000000</v>
      </c>
      <c r="M149" s="162">
        <v>0</v>
      </c>
      <c r="N149" s="162">
        <v>0</v>
      </c>
      <c r="O149" s="162">
        <v>0</v>
      </c>
      <c r="P149" s="163">
        <v>3287727.04</v>
      </c>
      <c r="Q149" s="162">
        <v>3287727.04</v>
      </c>
      <c r="R149" s="162">
        <v>0</v>
      </c>
      <c r="S149" s="162">
        <v>3287727.04</v>
      </c>
      <c r="T149" s="162">
        <v>3287727.04</v>
      </c>
      <c r="U149" s="162">
        <v>12712272.960000001</v>
      </c>
      <c r="V149" s="162">
        <v>12712272.960000001</v>
      </c>
      <c r="W149" s="162">
        <v>12712272.960000001</v>
      </c>
      <c r="X149" s="162">
        <v>12712272.960000001</v>
      </c>
      <c r="Y149" s="162">
        <v>0</v>
      </c>
      <c r="Z149" s="162">
        <v>0</v>
      </c>
      <c r="AA149" s="162">
        <v>0</v>
      </c>
      <c r="AB149" s="162">
        <v>0</v>
      </c>
      <c r="AC149" s="162">
        <v>8000000</v>
      </c>
      <c r="AD149" s="144" t="s">
        <v>911</v>
      </c>
      <c r="AE149" s="165" t="s">
        <v>912</v>
      </c>
      <c r="AF149" s="144" t="s">
        <v>1082</v>
      </c>
      <c r="AG149" s="144" t="s">
        <v>1083</v>
      </c>
      <c r="AH149" s="144" t="s">
        <v>919</v>
      </c>
      <c r="AI149" s="144" t="s">
        <v>919</v>
      </c>
      <c r="AJ149" s="144" t="s">
        <v>919</v>
      </c>
      <c r="AK149" s="144" t="s">
        <v>912</v>
      </c>
      <c r="AL149" s="144" t="s">
        <v>919</v>
      </c>
      <c r="AM149" s="144" t="s">
        <v>919</v>
      </c>
      <c r="AN149" s="144" t="s">
        <v>920</v>
      </c>
      <c r="AO149" s="144" t="s">
        <v>1084</v>
      </c>
      <c r="AP149" s="144" t="s">
        <v>634</v>
      </c>
      <c r="AQ149" s="160" t="s">
        <v>922</v>
      </c>
      <c r="AR149" s="144" t="s">
        <v>923</v>
      </c>
    </row>
    <row r="150" spans="3:44">
      <c r="C150" s="160" t="s">
        <v>631</v>
      </c>
      <c r="D150" s="144" t="s">
        <v>635</v>
      </c>
      <c r="E150" s="161" t="s">
        <v>398</v>
      </c>
      <c r="F150" s="144" t="s">
        <v>399</v>
      </c>
      <c r="G150" s="144" t="s">
        <v>564</v>
      </c>
      <c r="H150" s="144" t="s">
        <v>636</v>
      </c>
      <c r="I150" s="144" t="s">
        <v>636</v>
      </c>
      <c r="J150" s="162">
        <v>25000000</v>
      </c>
      <c r="K150" s="163">
        <v>25000000</v>
      </c>
      <c r="L150" s="162">
        <v>25000000</v>
      </c>
      <c r="M150" s="162">
        <v>0</v>
      </c>
      <c r="N150" s="162">
        <v>0</v>
      </c>
      <c r="O150" s="162">
        <v>0</v>
      </c>
      <c r="P150" s="163">
        <v>0</v>
      </c>
      <c r="Q150" s="162">
        <v>0</v>
      </c>
      <c r="R150" s="162">
        <v>0</v>
      </c>
      <c r="S150" s="162">
        <v>0</v>
      </c>
      <c r="T150" s="162">
        <v>0</v>
      </c>
      <c r="U150" s="162">
        <v>25000000</v>
      </c>
      <c r="V150" s="162">
        <v>25000000</v>
      </c>
      <c r="W150" s="162">
        <v>25000000</v>
      </c>
      <c r="X150" s="162">
        <v>25000000</v>
      </c>
      <c r="Y150" s="162">
        <v>0</v>
      </c>
      <c r="Z150" s="162">
        <v>0</v>
      </c>
      <c r="AA150" s="162">
        <v>0</v>
      </c>
      <c r="AB150" s="162">
        <v>0</v>
      </c>
      <c r="AC150" s="162">
        <v>0</v>
      </c>
      <c r="AD150" s="144" t="s">
        <v>911</v>
      </c>
      <c r="AE150" s="165" t="s">
        <v>912</v>
      </c>
      <c r="AF150" s="144" t="s">
        <v>1082</v>
      </c>
      <c r="AG150" s="144" t="s">
        <v>1085</v>
      </c>
      <c r="AH150" s="144" t="s">
        <v>919</v>
      </c>
      <c r="AI150" s="144" t="s">
        <v>919</v>
      </c>
      <c r="AJ150" s="144" t="s">
        <v>919</v>
      </c>
      <c r="AK150" s="144" t="s">
        <v>912</v>
      </c>
      <c r="AL150" s="144" t="s">
        <v>919</v>
      </c>
      <c r="AM150" s="144" t="s">
        <v>919</v>
      </c>
      <c r="AN150" s="144" t="s">
        <v>920</v>
      </c>
      <c r="AO150" s="144" t="s">
        <v>1084</v>
      </c>
      <c r="AP150" s="144" t="s">
        <v>636</v>
      </c>
      <c r="AQ150" s="160" t="s">
        <v>922</v>
      </c>
      <c r="AR150" s="144" t="s">
        <v>923</v>
      </c>
    </row>
    <row r="151" spans="3:44">
      <c r="C151" s="160" t="s">
        <v>631</v>
      </c>
      <c r="D151" s="144" t="s">
        <v>637</v>
      </c>
      <c r="E151" s="161" t="s">
        <v>398</v>
      </c>
      <c r="F151" s="144" t="s">
        <v>399</v>
      </c>
      <c r="G151" s="144" t="s">
        <v>564</v>
      </c>
      <c r="H151" s="144" t="s">
        <v>638</v>
      </c>
      <c r="I151" s="144" t="s">
        <v>639</v>
      </c>
      <c r="J151" s="162">
        <v>3800047350</v>
      </c>
      <c r="K151" s="163">
        <v>4056870443</v>
      </c>
      <c r="L151" s="162">
        <v>4056870443</v>
      </c>
      <c r="M151" s="162">
        <v>0</v>
      </c>
      <c r="N151" s="162">
        <v>0</v>
      </c>
      <c r="O151" s="162">
        <v>0</v>
      </c>
      <c r="P151" s="163">
        <v>3642013371.7600002</v>
      </c>
      <c r="Q151" s="162">
        <v>3642013371.7600002</v>
      </c>
      <c r="R151" s="162">
        <v>0</v>
      </c>
      <c r="S151" s="162">
        <v>3642013371.7600002</v>
      </c>
      <c r="T151" s="162">
        <v>3642013371.7600002</v>
      </c>
      <c r="U151" s="162">
        <v>414857071.24000001</v>
      </c>
      <c r="V151" s="162">
        <v>414857071.24000001</v>
      </c>
      <c r="W151" s="162">
        <v>414857071.24000001</v>
      </c>
      <c r="X151" s="162">
        <v>414857071.24000001</v>
      </c>
      <c r="Y151" s="162">
        <v>0</v>
      </c>
      <c r="Z151" s="162">
        <v>0</v>
      </c>
      <c r="AA151" s="162">
        <v>0</v>
      </c>
      <c r="AB151" s="164">
        <v>-67835032</v>
      </c>
      <c r="AC151" s="162">
        <v>324658125</v>
      </c>
      <c r="AD151" s="144" t="s">
        <v>911</v>
      </c>
      <c r="AE151" s="165" t="s">
        <v>912</v>
      </c>
      <c r="AF151" s="144" t="s">
        <v>1082</v>
      </c>
      <c r="AG151" s="144" t="s">
        <v>1086</v>
      </c>
      <c r="AH151" s="144" t="s">
        <v>919</v>
      </c>
      <c r="AI151" s="144" t="s">
        <v>919</v>
      </c>
      <c r="AJ151" s="144" t="s">
        <v>919</v>
      </c>
      <c r="AK151" s="144" t="s">
        <v>912</v>
      </c>
      <c r="AL151" s="144" t="s">
        <v>919</v>
      </c>
      <c r="AM151" s="144" t="s">
        <v>919</v>
      </c>
      <c r="AN151" s="144" t="s">
        <v>920</v>
      </c>
      <c r="AO151" s="144" t="s">
        <v>1084</v>
      </c>
      <c r="AP151" s="144" t="s">
        <v>639</v>
      </c>
      <c r="AQ151" s="160" t="s">
        <v>922</v>
      </c>
      <c r="AR151" s="144" t="s">
        <v>923</v>
      </c>
    </row>
    <row r="152" spans="3:44">
      <c r="C152" s="160" t="s">
        <v>631</v>
      </c>
      <c r="D152" s="144" t="s">
        <v>640</v>
      </c>
      <c r="E152" s="161" t="s">
        <v>398</v>
      </c>
      <c r="F152" s="144" t="s">
        <v>399</v>
      </c>
      <c r="G152" s="144" t="s">
        <v>564</v>
      </c>
      <c r="H152" s="144" t="s">
        <v>641</v>
      </c>
      <c r="I152" s="144" t="s">
        <v>641</v>
      </c>
      <c r="J152" s="162">
        <v>12330000</v>
      </c>
      <c r="K152" s="163">
        <v>12330000</v>
      </c>
      <c r="L152" s="162">
        <v>12330000</v>
      </c>
      <c r="M152" s="162">
        <v>0</v>
      </c>
      <c r="N152" s="162">
        <v>0</v>
      </c>
      <c r="O152" s="162">
        <v>0</v>
      </c>
      <c r="P152" s="163">
        <v>2361686.3199999998</v>
      </c>
      <c r="Q152" s="162">
        <v>2361686.3199999998</v>
      </c>
      <c r="R152" s="162">
        <v>0</v>
      </c>
      <c r="S152" s="162">
        <v>2361686.3199999998</v>
      </c>
      <c r="T152" s="162">
        <v>2361686.3199999998</v>
      </c>
      <c r="U152" s="162">
        <v>9968313.6799999997</v>
      </c>
      <c r="V152" s="162">
        <v>9968313.6799999997</v>
      </c>
      <c r="W152" s="162">
        <v>9968313.6799999997</v>
      </c>
      <c r="X152" s="162">
        <v>9968313.6799999997</v>
      </c>
      <c r="Y152" s="162">
        <v>0</v>
      </c>
      <c r="Z152" s="162">
        <v>0</v>
      </c>
      <c r="AA152" s="162">
        <v>0</v>
      </c>
      <c r="AB152" s="162">
        <v>0</v>
      </c>
      <c r="AC152" s="162">
        <v>0</v>
      </c>
      <c r="AD152" s="144" t="s">
        <v>911</v>
      </c>
      <c r="AE152" s="165" t="s">
        <v>912</v>
      </c>
      <c r="AF152" s="144" t="s">
        <v>1082</v>
      </c>
      <c r="AG152" s="144" t="s">
        <v>1087</v>
      </c>
      <c r="AH152" s="144" t="s">
        <v>919</v>
      </c>
      <c r="AI152" s="144" t="s">
        <v>919</v>
      </c>
      <c r="AJ152" s="144" t="s">
        <v>919</v>
      </c>
      <c r="AK152" s="144" t="s">
        <v>912</v>
      </c>
      <c r="AL152" s="144" t="s">
        <v>919</v>
      </c>
      <c r="AM152" s="144" t="s">
        <v>919</v>
      </c>
      <c r="AN152" s="144" t="s">
        <v>920</v>
      </c>
      <c r="AO152" s="144" t="s">
        <v>1084</v>
      </c>
      <c r="AP152" s="144" t="s">
        <v>641</v>
      </c>
      <c r="AQ152" s="160" t="s">
        <v>922</v>
      </c>
      <c r="AR152" s="144" t="s">
        <v>923</v>
      </c>
    </row>
    <row r="153" spans="3:44">
      <c r="C153" s="160" t="s">
        <v>631</v>
      </c>
      <c r="D153" s="144" t="s">
        <v>403</v>
      </c>
      <c r="E153" s="161" t="s">
        <v>398</v>
      </c>
      <c r="F153" s="144" t="s">
        <v>399</v>
      </c>
      <c r="G153" s="144" t="s">
        <v>564</v>
      </c>
      <c r="H153" s="144" t="s">
        <v>404</v>
      </c>
      <c r="I153" s="144" t="s">
        <v>405</v>
      </c>
      <c r="J153" s="162">
        <v>7104522525</v>
      </c>
      <c r="K153" s="163">
        <v>7188763214</v>
      </c>
      <c r="L153" s="162">
        <v>7188763214</v>
      </c>
      <c r="M153" s="162">
        <v>0</v>
      </c>
      <c r="N153" s="162">
        <v>0</v>
      </c>
      <c r="O153" s="162">
        <v>0</v>
      </c>
      <c r="P153" s="163">
        <v>6806830921.25</v>
      </c>
      <c r="Q153" s="162">
        <v>6806830921.25</v>
      </c>
      <c r="R153" s="162">
        <v>0</v>
      </c>
      <c r="S153" s="162">
        <v>6806830921.25</v>
      </c>
      <c r="T153" s="162">
        <v>6806830921.25</v>
      </c>
      <c r="U153" s="162">
        <v>381932292.75</v>
      </c>
      <c r="V153" s="162">
        <v>381932292.75</v>
      </c>
      <c r="W153" s="162">
        <v>381932292.75</v>
      </c>
      <c r="X153" s="162">
        <v>381932292.75</v>
      </c>
      <c r="Y153" s="162">
        <v>0</v>
      </c>
      <c r="Z153" s="162">
        <v>0</v>
      </c>
      <c r="AA153" s="162">
        <v>0</v>
      </c>
      <c r="AB153" s="164">
        <v>-14715108</v>
      </c>
      <c r="AC153" s="162">
        <v>98955797</v>
      </c>
      <c r="AD153" s="144" t="s">
        <v>911</v>
      </c>
      <c r="AE153" s="165" t="s">
        <v>912</v>
      </c>
      <c r="AF153" s="144" t="s">
        <v>924</v>
      </c>
      <c r="AG153" s="144" t="s">
        <v>925</v>
      </c>
      <c r="AH153" s="144" t="s">
        <v>919</v>
      </c>
      <c r="AI153" s="144" t="s">
        <v>919</v>
      </c>
      <c r="AJ153" s="144" t="s">
        <v>919</v>
      </c>
      <c r="AK153" s="144" t="s">
        <v>912</v>
      </c>
      <c r="AL153" s="144" t="s">
        <v>919</v>
      </c>
      <c r="AM153" s="144" t="s">
        <v>919</v>
      </c>
      <c r="AN153" s="144" t="s">
        <v>920</v>
      </c>
      <c r="AO153" s="144" t="s">
        <v>926</v>
      </c>
      <c r="AP153" s="144" t="s">
        <v>405</v>
      </c>
      <c r="AQ153" s="160" t="s">
        <v>922</v>
      </c>
      <c r="AR153" s="144" t="s">
        <v>923</v>
      </c>
    </row>
    <row r="154" spans="3:44">
      <c r="C154" s="160" t="s">
        <v>631</v>
      </c>
      <c r="D154" s="144" t="s">
        <v>406</v>
      </c>
      <c r="E154" s="161" t="s">
        <v>398</v>
      </c>
      <c r="F154" s="144" t="s">
        <v>399</v>
      </c>
      <c r="G154" s="144" t="s">
        <v>564</v>
      </c>
      <c r="H154" s="144" t="s">
        <v>407</v>
      </c>
      <c r="I154" s="144" t="s">
        <v>408</v>
      </c>
      <c r="J154" s="162">
        <v>529359189</v>
      </c>
      <c r="K154" s="163">
        <v>503986423</v>
      </c>
      <c r="L154" s="162">
        <v>503986423</v>
      </c>
      <c r="M154" s="162">
        <v>0</v>
      </c>
      <c r="N154" s="162">
        <v>0</v>
      </c>
      <c r="O154" s="162">
        <v>0</v>
      </c>
      <c r="P154" s="163">
        <v>442827832.01999998</v>
      </c>
      <c r="Q154" s="162">
        <v>442827832.01999998</v>
      </c>
      <c r="R154" s="162">
        <v>0</v>
      </c>
      <c r="S154" s="162">
        <v>442827832.01999998</v>
      </c>
      <c r="T154" s="162">
        <v>442827832.01999998</v>
      </c>
      <c r="U154" s="162">
        <v>61158590.979999997</v>
      </c>
      <c r="V154" s="162">
        <v>61158590.979999997</v>
      </c>
      <c r="W154" s="162">
        <v>61158590.979999997</v>
      </c>
      <c r="X154" s="162">
        <v>61158590.979999997</v>
      </c>
      <c r="Y154" s="162">
        <v>0</v>
      </c>
      <c r="Z154" s="162">
        <v>0</v>
      </c>
      <c r="AA154" s="162">
        <v>0</v>
      </c>
      <c r="AB154" s="164">
        <v>-25372766</v>
      </c>
      <c r="AC154" s="162">
        <v>0</v>
      </c>
      <c r="AD154" s="144" t="s">
        <v>911</v>
      </c>
      <c r="AE154" s="165" t="s">
        <v>912</v>
      </c>
      <c r="AF154" s="144" t="s">
        <v>924</v>
      </c>
      <c r="AG154" s="144" t="s">
        <v>927</v>
      </c>
      <c r="AH154" s="144" t="s">
        <v>919</v>
      </c>
      <c r="AI154" s="144" t="s">
        <v>919</v>
      </c>
      <c r="AJ154" s="144" t="s">
        <v>919</v>
      </c>
      <c r="AK154" s="144" t="s">
        <v>912</v>
      </c>
      <c r="AL154" s="144" t="s">
        <v>919</v>
      </c>
      <c r="AM154" s="144" t="s">
        <v>919</v>
      </c>
      <c r="AN154" s="144" t="s">
        <v>920</v>
      </c>
      <c r="AO154" s="144" t="s">
        <v>926</v>
      </c>
      <c r="AP154" s="144" t="s">
        <v>408</v>
      </c>
      <c r="AQ154" s="160" t="s">
        <v>922</v>
      </c>
      <c r="AR154" s="144" t="s">
        <v>923</v>
      </c>
    </row>
    <row r="155" spans="3:44">
      <c r="C155" s="160" t="s">
        <v>631</v>
      </c>
      <c r="D155" s="144" t="s">
        <v>409</v>
      </c>
      <c r="E155" s="161" t="s">
        <v>410</v>
      </c>
      <c r="F155" s="144" t="s">
        <v>399</v>
      </c>
      <c r="G155" s="144" t="s">
        <v>564</v>
      </c>
      <c r="H155" s="144" t="s">
        <v>411</v>
      </c>
      <c r="I155" s="144" t="s">
        <v>411</v>
      </c>
      <c r="J155" s="162">
        <v>3269157550</v>
      </c>
      <c r="K155" s="163">
        <v>3359477495</v>
      </c>
      <c r="L155" s="162">
        <v>3359477495</v>
      </c>
      <c r="M155" s="162">
        <v>0</v>
      </c>
      <c r="N155" s="162">
        <v>0</v>
      </c>
      <c r="O155" s="162">
        <v>0</v>
      </c>
      <c r="P155" s="163">
        <v>2898490880.0700002</v>
      </c>
      <c r="Q155" s="162">
        <v>2898490880.0700002</v>
      </c>
      <c r="R155" s="162">
        <v>0</v>
      </c>
      <c r="S155" s="162">
        <v>2898490880.0700002</v>
      </c>
      <c r="T155" s="162">
        <v>2898490880.0700002</v>
      </c>
      <c r="U155" s="162">
        <v>460986614.93000001</v>
      </c>
      <c r="V155" s="162">
        <v>460986614.93000001</v>
      </c>
      <c r="W155" s="162">
        <v>460986614.93000001</v>
      </c>
      <c r="X155" s="162">
        <v>460986614.93000001</v>
      </c>
      <c r="Y155" s="162">
        <v>0</v>
      </c>
      <c r="Z155" s="162">
        <v>0</v>
      </c>
      <c r="AA155" s="162">
        <v>0</v>
      </c>
      <c r="AB155" s="164">
        <v>-45362248</v>
      </c>
      <c r="AC155" s="162">
        <v>135682193</v>
      </c>
      <c r="AD155" s="144" t="s">
        <v>911</v>
      </c>
      <c r="AE155" s="165" t="s">
        <v>912</v>
      </c>
      <c r="AF155" s="144" t="s">
        <v>924</v>
      </c>
      <c r="AG155" s="144" t="s">
        <v>928</v>
      </c>
      <c r="AH155" s="144" t="s">
        <v>919</v>
      </c>
      <c r="AI155" s="144" t="s">
        <v>919</v>
      </c>
      <c r="AJ155" s="144" t="s">
        <v>919</v>
      </c>
      <c r="AK155" s="144" t="s">
        <v>912</v>
      </c>
      <c r="AL155" s="144" t="s">
        <v>919</v>
      </c>
      <c r="AM155" s="144" t="s">
        <v>919</v>
      </c>
      <c r="AN155" s="144" t="s">
        <v>920</v>
      </c>
      <c r="AO155" s="144" t="s">
        <v>926</v>
      </c>
      <c r="AP155" s="144" t="s">
        <v>411</v>
      </c>
      <c r="AQ155" s="160" t="s">
        <v>922</v>
      </c>
      <c r="AR155" s="144" t="s">
        <v>929</v>
      </c>
    </row>
    <row r="156" spans="3:44">
      <c r="C156" s="160" t="s">
        <v>631</v>
      </c>
      <c r="D156" s="144" t="s">
        <v>412</v>
      </c>
      <c r="E156" s="161" t="s">
        <v>398</v>
      </c>
      <c r="F156" s="144" t="s">
        <v>399</v>
      </c>
      <c r="G156" s="144" t="s">
        <v>564</v>
      </c>
      <c r="H156" s="144" t="s">
        <v>413</v>
      </c>
      <c r="I156" s="144" t="s">
        <v>413</v>
      </c>
      <c r="J156" s="162">
        <v>3017776747</v>
      </c>
      <c r="K156" s="163">
        <v>2879776747</v>
      </c>
      <c r="L156" s="162">
        <v>2879776747</v>
      </c>
      <c r="M156" s="162">
        <v>0</v>
      </c>
      <c r="N156" s="162">
        <v>0</v>
      </c>
      <c r="O156" s="162">
        <v>0</v>
      </c>
      <c r="P156" s="163">
        <v>2769012035.3499999</v>
      </c>
      <c r="Q156" s="162">
        <v>2768954224.2800002</v>
      </c>
      <c r="R156" s="162">
        <v>0</v>
      </c>
      <c r="S156" s="162">
        <v>2769012035.3499999</v>
      </c>
      <c r="T156" s="162">
        <v>2769012035.3499999</v>
      </c>
      <c r="U156" s="162">
        <v>110764711.65000001</v>
      </c>
      <c r="V156" s="162">
        <v>110764711.65000001</v>
      </c>
      <c r="W156" s="162">
        <v>110764711.65000001</v>
      </c>
      <c r="X156" s="162">
        <v>110764711.65000001</v>
      </c>
      <c r="Y156" s="162">
        <v>0</v>
      </c>
      <c r="Z156" s="162">
        <v>0</v>
      </c>
      <c r="AA156" s="162">
        <v>0</v>
      </c>
      <c r="AB156" s="164">
        <v>-138000000</v>
      </c>
      <c r="AC156" s="162">
        <v>0</v>
      </c>
      <c r="AD156" s="144" t="s">
        <v>911</v>
      </c>
      <c r="AE156" s="165" t="s">
        <v>912</v>
      </c>
      <c r="AF156" s="144" t="s">
        <v>924</v>
      </c>
      <c r="AG156" s="144" t="s">
        <v>930</v>
      </c>
      <c r="AH156" s="144" t="s">
        <v>919</v>
      </c>
      <c r="AI156" s="144" t="s">
        <v>919</v>
      </c>
      <c r="AJ156" s="144" t="s">
        <v>919</v>
      </c>
      <c r="AK156" s="144" t="s">
        <v>912</v>
      </c>
      <c r="AL156" s="144" t="s">
        <v>919</v>
      </c>
      <c r="AM156" s="144" t="s">
        <v>919</v>
      </c>
      <c r="AN156" s="144" t="s">
        <v>920</v>
      </c>
      <c r="AO156" s="144" t="s">
        <v>926</v>
      </c>
      <c r="AP156" s="144" t="s">
        <v>413</v>
      </c>
      <c r="AQ156" s="160" t="s">
        <v>922</v>
      </c>
      <c r="AR156" s="144" t="s">
        <v>923</v>
      </c>
    </row>
    <row r="157" spans="3:44">
      <c r="C157" s="160" t="s">
        <v>631</v>
      </c>
      <c r="D157" s="144" t="s">
        <v>414</v>
      </c>
      <c r="E157" s="161" t="s">
        <v>398</v>
      </c>
      <c r="F157" s="144" t="s">
        <v>399</v>
      </c>
      <c r="G157" s="144" t="s">
        <v>564</v>
      </c>
      <c r="H157" s="144" t="s">
        <v>415</v>
      </c>
      <c r="I157" s="144" t="s">
        <v>416</v>
      </c>
      <c r="J157" s="162">
        <v>6440358680</v>
      </c>
      <c r="K157" s="163">
        <v>7008031702</v>
      </c>
      <c r="L157" s="162">
        <v>7008031702</v>
      </c>
      <c r="M157" s="162">
        <v>0</v>
      </c>
      <c r="N157" s="162">
        <v>0</v>
      </c>
      <c r="O157" s="162">
        <v>0</v>
      </c>
      <c r="P157" s="163">
        <v>5867374379.29</v>
      </c>
      <c r="Q157" s="162">
        <v>5867374379.29</v>
      </c>
      <c r="R157" s="162">
        <v>0</v>
      </c>
      <c r="S157" s="162">
        <v>5867374379.29</v>
      </c>
      <c r="T157" s="162">
        <v>5867374379.29</v>
      </c>
      <c r="U157" s="162">
        <v>1140657322.71</v>
      </c>
      <c r="V157" s="162">
        <v>1140657322.71</v>
      </c>
      <c r="W157" s="162">
        <v>1140657322.71</v>
      </c>
      <c r="X157" s="162">
        <v>1140657322.71</v>
      </c>
      <c r="Y157" s="162">
        <v>0</v>
      </c>
      <c r="Z157" s="162">
        <v>0</v>
      </c>
      <c r="AA157" s="162">
        <v>0</v>
      </c>
      <c r="AB157" s="164">
        <v>-80537328</v>
      </c>
      <c r="AC157" s="162">
        <v>648210350</v>
      </c>
      <c r="AD157" s="144" t="s">
        <v>911</v>
      </c>
      <c r="AE157" s="165" t="s">
        <v>912</v>
      </c>
      <c r="AF157" s="144" t="s">
        <v>924</v>
      </c>
      <c r="AG157" s="144" t="s">
        <v>931</v>
      </c>
      <c r="AH157" s="144" t="s">
        <v>919</v>
      </c>
      <c r="AI157" s="144" t="s">
        <v>919</v>
      </c>
      <c r="AJ157" s="144" t="s">
        <v>919</v>
      </c>
      <c r="AK157" s="144" t="s">
        <v>912</v>
      </c>
      <c r="AL157" s="144" t="s">
        <v>919</v>
      </c>
      <c r="AM157" s="144" t="s">
        <v>919</v>
      </c>
      <c r="AN157" s="144" t="s">
        <v>920</v>
      </c>
      <c r="AO157" s="144" t="s">
        <v>926</v>
      </c>
      <c r="AP157" s="144" t="s">
        <v>416</v>
      </c>
      <c r="AQ157" s="160" t="s">
        <v>922</v>
      </c>
      <c r="AR157" s="144" t="s">
        <v>923</v>
      </c>
    </row>
    <row r="158" spans="3:44">
      <c r="C158" s="160" t="s">
        <v>631</v>
      </c>
      <c r="D158" s="144" t="s">
        <v>642</v>
      </c>
      <c r="E158" s="161" t="s">
        <v>398</v>
      </c>
      <c r="F158" s="144" t="s">
        <v>418</v>
      </c>
      <c r="G158" s="144" t="s">
        <v>564</v>
      </c>
      <c r="H158" s="144" t="s">
        <v>419</v>
      </c>
      <c r="I158" s="144" t="s">
        <v>420</v>
      </c>
      <c r="J158" s="162">
        <v>3630216967</v>
      </c>
      <c r="K158" s="163">
        <v>3805845974</v>
      </c>
      <c r="L158" s="162">
        <v>3805845974</v>
      </c>
      <c r="M158" s="162">
        <v>0</v>
      </c>
      <c r="N158" s="162">
        <v>0</v>
      </c>
      <c r="O158" s="162">
        <v>0</v>
      </c>
      <c r="P158" s="163">
        <v>3285222819</v>
      </c>
      <c r="Q158" s="162">
        <v>3285222819</v>
      </c>
      <c r="R158" s="162">
        <v>0</v>
      </c>
      <c r="S158" s="162">
        <v>3285222819</v>
      </c>
      <c r="T158" s="162">
        <v>3285222819</v>
      </c>
      <c r="U158" s="162">
        <v>520623155</v>
      </c>
      <c r="V158" s="162">
        <v>520623155</v>
      </c>
      <c r="W158" s="162">
        <v>520623155</v>
      </c>
      <c r="X158" s="162">
        <v>520623155</v>
      </c>
      <c r="Y158" s="162">
        <v>0</v>
      </c>
      <c r="Z158" s="162">
        <v>0</v>
      </c>
      <c r="AA158" s="162">
        <v>0</v>
      </c>
      <c r="AB158" s="164">
        <v>-50372244</v>
      </c>
      <c r="AC158" s="162">
        <v>226001251</v>
      </c>
      <c r="AD158" s="144" t="s">
        <v>911</v>
      </c>
      <c r="AE158" s="165" t="s">
        <v>912</v>
      </c>
      <c r="AF158" s="144" t="s">
        <v>932</v>
      </c>
      <c r="AG158" s="144" t="s">
        <v>933</v>
      </c>
      <c r="AH158" s="144" t="s">
        <v>934</v>
      </c>
      <c r="AI158" s="144" t="s">
        <v>919</v>
      </c>
      <c r="AJ158" s="144" t="s">
        <v>919</v>
      </c>
      <c r="AK158" s="144" t="s">
        <v>912</v>
      </c>
      <c r="AL158" s="144" t="s">
        <v>1005</v>
      </c>
      <c r="AM158" s="144" t="s">
        <v>1006</v>
      </c>
      <c r="AN158" s="144" t="s">
        <v>920</v>
      </c>
      <c r="AO158" s="144" t="s">
        <v>935</v>
      </c>
      <c r="AP158" s="144" t="s">
        <v>936</v>
      </c>
      <c r="AQ158" s="160" t="s">
        <v>922</v>
      </c>
      <c r="AR158" s="144" t="s">
        <v>923</v>
      </c>
    </row>
    <row r="159" spans="3:44">
      <c r="C159" s="160" t="s">
        <v>631</v>
      </c>
      <c r="D159" s="144" t="s">
        <v>643</v>
      </c>
      <c r="E159" s="161" t="s">
        <v>398</v>
      </c>
      <c r="F159" s="144" t="s">
        <v>418</v>
      </c>
      <c r="G159" s="144" t="s">
        <v>564</v>
      </c>
      <c r="H159" s="144" t="s">
        <v>422</v>
      </c>
      <c r="I159" s="144" t="s">
        <v>423</v>
      </c>
      <c r="J159" s="162">
        <v>196227944</v>
      </c>
      <c r="K159" s="163">
        <v>205721404</v>
      </c>
      <c r="L159" s="162">
        <v>205721404</v>
      </c>
      <c r="M159" s="162">
        <v>0</v>
      </c>
      <c r="N159" s="162">
        <v>0</v>
      </c>
      <c r="O159" s="162">
        <v>0</v>
      </c>
      <c r="P159" s="163">
        <v>177472778</v>
      </c>
      <c r="Q159" s="162">
        <v>177472778</v>
      </c>
      <c r="R159" s="162">
        <v>0</v>
      </c>
      <c r="S159" s="162">
        <v>177472778</v>
      </c>
      <c r="T159" s="162">
        <v>177472778</v>
      </c>
      <c r="U159" s="162">
        <v>28248626</v>
      </c>
      <c r="V159" s="162">
        <v>28248626</v>
      </c>
      <c r="W159" s="162">
        <v>28248626</v>
      </c>
      <c r="X159" s="162">
        <v>28248626</v>
      </c>
      <c r="Y159" s="162">
        <v>0</v>
      </c>
      <c r="Z159" s="162">
        <v>0</v>
      </c>
      <c r="AA159" s="162">
        <v>0</v>
      </c>
      <c r="AB159" s="164">
        <v>-2722824</v>
      </c>
      <c r="AC159" s="162">
        <v>12216284</v>
      </c>
      <c r="AD159" s="144" t="s">
        <v>911</v>
      </c>
      <c r="AE159" s="165" t="s">
        <v>912</v>
      </c>
      <c r="AF159" s="144" t="s">
        <v>932</v>
      </c>
      <c r="AG159" s="144" t="s">
        <v>937</v>
      </c>
      <c r="AH159" s="144" t="s">
        <v>934</v>
      </c>
      <c r="AI159" s="144" t="s">
        <v>919</v>
      </c>
      <c r="AJ159" s="144" t="s">
        <v>919</v>
      </c>
      <c r="AK159" s="144" t="s">
        <v>912</v>
      </c>
      <c r="AL159" s="144" t="s">
        <v>1007</v>
      </c>
      <c r="AM159" s="144" t="s">
        <v>1008</v>
      </c>
      <c r="AN159" s="144" t="s">
        <v>920</v>
      </c>
      <c r="AO159" s="144" t="s">
        <v>935</v>
      </c>
      <c r="AP159" s="144" t="s">
        <v>938</v>
      </c>
      <c r="AQ159" s="160" t="s">
        <v>922</v>
      </c>
      <c r="AR159" s="144" t="s">
        <v>923</v>
      </c>
    </row>
    <row r="160" spans="3:44">
      <c r="C160" s="160" t="s">
        <v>631</v>
      </c>
      <c r="D160" s="144" t="s">
        <v>644</v>
      </c>
      <c r="E160" s="161" t="s">
        <v>398</v>
      </c>
      <c r="F160" s="144" t="s">
        <v>418</v>
      </c>
      <c r="G160" s="144" t="s">
        <v>564</v>
      </c>
      <c r="H160" s="144" t="s">
        <v>425</v>
      </c>
      <c r="I160" s="144" t="s">
        <v>426</v>
      </c>
      <c r="J160" s="162">
        <v>2060393414</v>
      </c>
      <c r="K160" s="163">
        <v>2160074743</v>
      </c>
      <c r="L160" s="162">
        <v>2160074743</v>
      </c>
      <c r="M160" s="162">
        <v>0</v>
      </c>
      <c r="N160" s="162">
        <v>0</v>
      </c>
      <c r="O160" s="162">
        <v>0</v>
      </c>
      <c r="P160" s="163">
        <v>1864120947</v>
      </c>
      <c r="Q160" s="162">
        <v>1864120947</v>
      </c>
      <c r="R160" s="162">
        <v>0</v>
      </c>
      <c r="S160" s="162">
        <v>1864120947</v>
      </c>
      <c r="T160" s="162">
        <v>1864120947</v>
      </c>
      <c r="U160" s="162">
        <v>295953796</v>
      </c>
      <c r="V160" s="162">
        <v>295953796</v>
      </c>
      <c r="W160" s="162">
        <v>295953796</v>
      </c>
      <c r="X160" s="162">
        <v>295953796</v>
      </c>
      <c r="Y160" s="162">
        <v>0</v>
      </c>
      <c r="Z160" s="162">
        <v>0</v>
      </c>
      <c r="AA160" s="162">
        <v>0</v>
      </c>
      <c r="AB160" s="164">
        <v>-28589652</v>
      </c>
      <c r="AC160" s="162">
        <v>128270981</v>
      </c>
      <c r="AD160" s="144" t="s">
        <v>911</v>
      </c>
      <c r="AE160" s="165" t="s">
        <v>912</v>
      </c>
      <c r="AF160" s="144" t="s">
        <v>939</v>
      </c>
      <c r="AG160" s="144" t="s">
        <v>940</v>
      </c>
      <c r="AH160" s="144" t="s">
        <v>934</v>
      </c>
      <c r="AI160" s="144" t="s">
        <v>919</v>
      </c>
      <c r="AJ160" s="144" t="s">
        <v>919</v>
      </c>
      <c r="AK160" s="144" t="s">
        <v>912</v>
      </c>
      <c r="AL160" s="144" t="s">
        <v>1009</v>
      </c>
      <c r="AM160" s="144" t="s">
        <v>1010</v>
      </c>
      <c r="AN160" s="144" t="s">
        <v>920</v>
      </c>
      <c r="AO160" s="144" t="s">
        <v>941</v>
      </c>
      <c r="AP160" s="144" t="s">
        <v>942</v>
      </c>
      <c r="AQ160" s="160" t="s">
        <v>922</v>
      </c>
      <c r="AR160" s="144" t="s">
        <v>923</v>
      </c>
    </row>
    <row r="161" spans="3:44">
      <c r="C161" s="160" t="s">
        <v>631</v>
      </c>
      <c r="D161" s="144" t="s">
        <v>645</v>
      </c>
      <c r="E161" s="161" t="s">
        <v>398</v>
      </c>
      <c r="F161" s="144" t="s">
        <v>418</v>
      </c>
      <c r="G161" s="144" t="s">
        <v>564</v>
      </c>
      <c r="H161" s="144" t="s">
        <v>428</v>
      </c>
      <c r="I161" s="144" t="s">
        <v>429</v>
      </c>
      <c r="J161" s="162">
        <v>588683832</v>
      </c>
      <c r="K161" s="163">
        <v>1234328423</v>
      </c>
      <c r="L161" s="162">
        <v>1234328423</v>
      </c>
      <c r="M161" s="162">
        <v>0</v>
      </c>
      <c r="N161" s="162">
        <v>0</v>
      </c>
      <c r="O161" s="162">
        <v>0</v>
      </c>
      <c r="P161" s="163">
        <v>1063909388</v>
      </c>
      <c r="Q161" s="162">
        <v>1063909388</v>
      </c>
      <c r="R161" s="162">
        <v>0</v>
      </c>
      <c r="S161" s="162">
        <v>1063909388</v>
      </c>
      <c r="T161" s="162">
        <v>1063909388</v>
      </c>
      <c r="U161" s="162">
        <v>170419035</v>
      </c>
      <c r="V161" s="162">
        <v>170419035</v>
      </c>
      <c r="W161" s="162">
        <v>170419035</v>
      </c>
      <c r="X161" s="162">
        <v>170419035</v>
      </c>
      <c r="Y161" s="162">
        <v>0</v>
      </c>
      <c r="Z161" s="162">
        <v>0</v>
      </c>
      <c r="AA161" s="162">
        <v>0</v>
      </c>
      <c r="AB161" s="164">
        <v>-16336944</v>
      </c>
      <c r="AC161" s="162">
        <v>661981535</v>
      </c>
      <c r="AD161" s="144" t="s">
        <v>911</v>
      </c>
      <c r="AE161" s="165" t="s">
        <v>912</v>
      </c>
      <c r="AF161" s="144" t="s">
        <v>939</v>
      </c>
      <c r="AG161" s="144" t="s">
        <v>943</v>
      </c>
      <c r="AH161" s="144" t="s">
        <v>934</v>
      </c>
      <c r="AI161" s="144" t="s">
        <v>919</v>
      </c>
      <c r="AJ161" s="144" t="s">
        <v>919</v>
      </c>
      <c r="AK161" s="144" t="s">
        <v>912</v>
      </c>
      <c r="AL161" s="144" t="s">
        <v>1011</v>
      </c>
      <c r="AM161" s="144" t="s">
        <v>1012</v>
      </c>
      <c r="AN161" s="144" t="s">
        <v>920</v>
      </c>
      <c r="AO161" s="144" t="s">
        <v>941</v>
      </c>
      <c r="AP161" s="144" t="s">
        <v>944</v>
      </c>
      <c r="AQ161" s="160" t="s">
        <v>922</v>
      </c>
      <c r="AR161" s="144" t="s">
        <v>923</v>
      </c>
    </row>
    <row r="162" spans="3:44">
      <c r="C162" s="160" t="s">
        <v>631</v>
      </c>
      <c r="D162" s="144" t="s">
        <v>646</v>
      </c>
      <c r="E162" s="161" t="s">
        <v>398</v>
      </c>
      <c r="F162" s="144" t="s">
        <v>418</v>
      </c>
      <c r="G162" s="144" t="s">
        <v>564</v>
      </c>
      <c r="H162" s="144" t="s">
        <v>431</v>
      </c>
      <c r="I162" s="144" t="s">
        <v>432</v>
      </c>
      <c r="J162" s="162">
        <v>1177367665</v>
      </c>
      <c r="K162" s="163">
        <v>617164213</v>
      </c>
      <c r="L162" s="162">
        <v>617164213</v>
      </c>
      <c r="M162" s="162">
        <v>0</v>
      </c>
      <c r="N162" s="162">
        <v>0</v>
      </c>
      <c r="O162" s="162">
        <v>0</v>
      </c>
      <c r="P162" s="163">
        <v>533337866</v>
      </c>
      <c r="Q162" s="162">
        <v>533337866</v>
      </c>
      <c r="R162" s="162">
        <v>0</v>
      </c>
      <c r="S162" s="162">
        <v>533337866</v>
      </c>
      <c r="T162" s="162">
        <v>533337866</v>
      </c>
      <c r="U162" s="162">
        <v>83826347</v>
      </c>
      <c r="V162" s="162">
        <v>83826347</v>
      </c>
      <c r="W162" s="162">
        <v>83826347</v>
      </c>
      <c r="X162" s="162">
        <v>83826347</v>
      </c>
      <c r="Y162" s="162">
        <v>0</v>
      </c>
      <c r="Z162" s="162">
        <v>0</v>
      </c>
      <c r="AA162" s="162">
        <v>0</v>
      </c>
      <c r="AB162" s="164">
        <v>-596852304</v>
      </c>
      <c r="AC162" s="162">
        <v>36648852</v>
      </c>
      <c r="AD162" s="144" t="s">
        <v>911</v>
      </c>
      <c r="AE162" s="165" t="s">
        <v>912</v>
      </c>
      <c r="AF162" s="144" t="s">
        <v>939</v>
      </c>
      <c r="AG162" s="144" t="s">
        <v>945</v>
      </c>
      <c r="AH162" s="144" t="s">
        <v>934</v>
      </c>
      <c r="AI162" s="144" t="s">
        <v>919</v>
      </c>
      <c r="AJ162" s="144" t="s">
        <v>919</v>
      </c>
      <c r="AK162" s="144" t="s">
        <v>912</v>
      </c>
      <c r="AL162" s="144" t="s">
        <v>1013</v>
      </c>
      <c r="AM162" s="144" t="s">
        <v>1014</v>
      </c>
      <c r="AN162" s="144" t="s">
        <v>920</v>
      </c>
      <c r="AO162" s="144" t="s">
        <v>941</v>
      </c>
      <c r="AP162" s="144" t="s">
        <v>946</v>
      </c>
      <c r="AQ162" s="160" t="s">
        <v>922</v>
      </c>
      <c r="AR162" s="144" t="s">
        <v>923</v>
      </c>
    </row>
    <row r="163" spans="3:44">
      <c r="C163" s="160" t="s">
        <v>631</v>
      </c>
      <c r="D163" s="144" t="s">
        <v>580</v>
      </c>
      <c r="E163" s="161" t="s">
        <v>398</v>
      </c>
      <c r="F163" s="144" t="s">
        <v>434</v>
      </c>
      <c r="G163" s="144" t="s">
        <v>564</v>
      </c>
      <c r="H163" s="144" t="s">
        <v>581</v>
      </c>
      <c r="I163" s="144" t="s">
        <v>582</v>
      </c>
      <c r="J163" s="162">
        <v>400011237</v>
      </c>
      <c r="K163" s="163">
        <v>378229511</v>
      </c>
      <c r="L163" s="162">
        <v>378229511</v>
      </c>
      <c r="M163" s="162">
        <v>0</v>
      </c>
      <c r="N163" s="162">
        <v>93394.51</v>
      </c>
      <c r="O163" s="162">
        <v>0</v>
      </c>
      <c r="P163" s="163">
        <v>372677256.47000003</v>
      </c>
      <c r="Q163" s="162">
        <v>317324046.18000001</v>
      </c>
      <c r="R163" s="162">
        <v>0</v>
      </c>
      <c r="S163" s="162">
        <v>372770650.98000002</v>
      </c>
      <c r="T163" s="162">
        <v>372770650.98000002</v>
      </c>
      <c r="U163" s="162">
        <v>5458860.0199999996</v>
      </c>
      <c r="V163" s="162">
        <v>5458860.0199999996</v>
      </c>
      <c r="W163" s="162">
        <v>5458860.0199999996</v>
      </c>
      <c r="X163" s="162">
        <v>5458860.0199999996</v>
      </c>
      <c r="Y163" s="162">
        <v>0</v>
      </c>
      <c r="Z163" s="162">
        <v>0</v>
      </c>
      <c r="AA163" s="162">
        <v>0</v>
      </c>
      <c r="AB163" s="164">
        <v>-21781726</v>
      </c>
      <c r="AC163" s="162">
        <v>0</v>
      </c>
      <c r="AD163" s="144" t="s">
        <v>911</v>
      </c>
      <c r="AE163" s="165" t="s">
        <v>913</v>
      </c>
      <c r="AF163" s="144" t="s">
        <v>947</v>
      </c>
      <c r="AG163" s="144" t="s">
        <v>1063</v>
      </c>
      <c r="AH163" s="144" t="s">
        <v>919</v>
      </c>
      <c r="AI163" s="144" t="s">
        <v>919</v>
      </c>
      <c r="AJ163" s="144" t="s">
        <v>919</v>
      </c>
      <c r="AK163" s="144" t="s">
        <v>912</v>
      </c>
      <c r="AL163" s="144" t="s">
        <v>919</v>
      </c>
      <c r="AM163" s="144" t="s">
        <v>919</v>
      </c>
      <c r="AN163" s="144" t="s">
        <v>949</v>
      </c>
      <c r="AO163" s="144" t="s">
        <v>950</v>
      </c>
      <c r="AP163" s="144" t="s">
        <v>582</v>
      </c>
      <c r="AQ163" s="160" t="s">
        <v>922</v>
      </c>
      <c r="AR163" s="144" t="s">
        <v>923</v>
      </c>
    </row>
    <row r="164" spans="3:44">
      <c r="C164" s="160" t="s">
        <v>631</v>
      </c>
      <c r="D164" s="144" t="s">
        <v>433</v>
      </c>
      <c r="E164" s="161" t="s">
        <v>398</v>
      </c>
      <c r="F164" s="144" t="s">
        <v>434</v>
      </c>
      <c r="G164" s="144" t="s">
        <v>564</v>
      </c>
      <c r="H164" s="144" t="s">
        <v>435</v>
      </c>
      <c r="I164" s="144" t="s">
        <v>436</v>
      </c>
      <c r="J164" s="162">
        <v>237908890</v>
      </c>
      <c r="K164" s="163">
        <v>239749126</v>
      </c>
      <c r="L164" s="162">
        <v>239749126</v>
      </c>
      <c r="M164" s="162">
        <v>0</v>
      </c>
      <c r="N164" s="162">
        <v>73476966.900000006</v>
      </c>
      <c r="O164" s="162">
        <v>0</v>
      </c>
      <c r="P164" s="163">
        <v>125599480.8</v>
      </c>
      <c r="Q164" s="162">
        <v>44652795.310000002</v>
      </c>
      <c r="R164" s="162">
        <v>0</v>
      </c>
      <c r="S164" s="162">
        <v>199076447.69999999</v>
      </c>
      <c r="T164" s="162">
        <v>199076447.69999999</v>
      </c>
      <c r="U164" s="162">
        <v>40672678.299999997</v>
      </c>
      <c r="V164" s="162">
        <v>40672678.299999997</v>
      </c>
      <c r="W164" s="162">
        <v>40672678.299999997</v>
      </c>
      <c r="X164" s="162">
        <v>40672678.299999997</v>
      </c>
      <c r="Y164" s="162">
        <v>0</v>
      </c>
      <c r="Z164" s="162">
        <v>0</v>
      </c>
      <c r="AA164" s="162">
        <v>0</v>
      </c>
      <c r="AB164" s="162">
        <v>0</v>
      </c>
      <c r="AC164" s="162">
        <v>1840236</v>
      </c>
      <c r="AD164" s="144" t="s">
        <v>911</v>
      </c>
      <c r="AE164" s="165" t="s">
        <v>913</v>
      </c>
      <c r="AF164" s="144" t="s">
        <v>947</v>
      </c>
      <c r="AG164" s="144" t="s">
        <v>948</v>
      </c>
      <c r="AH164" s="144" t="s">
        <v>919</v>
      </c>
      <c r="AI164" s="144" t="s">
        <v>919</v>
      </c>
      <c r="AJ164" s="144" t="s">
        <v>919</v>
      </c>
      <c r="AK164" s="144" t="s">
        <v>912</v>
      </c>
      <c r="AL164" s="144" t="s">
        <v>919</v>
      </c>
      <c r="AM164" s="144" t="s">
        <v>919</v>
      </c>
      <c r="AN164" s="144" t="s">
        <v>949</v>
      </c>
      <c r="AO164" s="144" t="s">
        <v>950</v>
      </c>
      <c r="AP164" s="144" t="s">
        <v>436</v>
      </c>
      <c r="AQ164" s="160" t="s">
        <v>922</v>
      </c>
      <c r="AR164" s="144" t="s">
        <v>923</v>
      </c>
    </row>
    <row r="165" spans="3:44">
      <c r="C165" s="160" t="s">
        <v>631</v>
      </c>
      <c r="D165" s="144" t="s">
        <v>586</v>
      </c>
      <c r="E165" s="161" t="s">
        <v>398</v>
      </c>
      <c r="F165" s="144" t="s">
        <v>434</v>
      </c>
      <c r="G165" s="144" t="s">
        <v>564</v>
      </c>
      <c r="H165" s="144" t="s">
        <v>587</v>
      </c>
      <c r="I165" s="144" t="s">
        <v>588</v>
      </c>
      <c r="J165" s="162">
        <v>116114973</v>
      </c>
      <c r="K165" s="163">
        <v>94087743</v>
      </c>
      <c r="L165" s="162">
        <v>94087743</v>
      </c>
      <c r="M165" s="162">
        <v>0</v>
      </c>
      <c r="N165" s="162">
        <v>8177969.6299999999</v>
      </c>
      <c r="O165" s="162">
        <v>0</v>
      </c>
      <c r="P165" s="163">
        <v>73510033.079999998</v>
      </c>
      <c r="Q165" s="162">
        <v>64286230.590000004</v>
      </c>
      <c r="R165" s="162">
        <v>0</v>
      </c>
      <c r="S165" s="162">
        <v>81688002.709999993</v>
      </c>
      <c r="T165" s="162">
        <v>81688002.709999993</v>
      </c>
      <c r="U165" s="162">
        <v>12399740.289999999</v>
      </c>
      <c r="V165" s="162">
        <v>12399740.289999999</v>
      </c>
      <c r="W165" s="162">
        <v>12399740.289999999</v>
      </c>
      <c r="X165" s="162">
        <v>12399740.289999999</v>
      </c>
      <c r="Y165" s="162">
        <v>0</v>
      </c>
      <c r="Z165" s="162">
        <v>0</v>
      </c>
      <c r="AA165" s="162">
        <v>0</v>
      </c>
      <c r="AB165" s="164">
        <v>-22027230</v>
      </c>
      <c r="AC165" s="162">
        <v>0</v>
      </c>
      <c r="AD165" s="144" t="s">
        <v>911</v>
      </c>
      <c r="AE165" s="165" t="s">
        <v>913</v>
      </c>
      <c r="AF165" s="144" t="s">
        <v>947</v>
      </c>
      <c r="AG165" s="144" t="s">
        <v>1065</v>
      </c>
      <c r="AH165" s="144" t="s">
        <v>919</v>
      </c>
      <c r="AI165" s="144" t="s">
        <v>919</v>
      </c>
      <c r="AJ165" s="144" t="s">
        <v>919</v>
      </c>
      <c r="AK165" s="144" t="s">
        <v>912</v>
      </c>
      <c r="AL165" s="144" t="s">
        <v>919</v>
      </c>
      <c r="AM165" s="144" t="s">
        <v>919</v>
      </c>
      <c r="AN165" s="144" t="s">
        <v>949</v>
      </c>
      <c r="AO165" s="144" t="s">
        <v>950</v>
      </c>
      <c r="AP165" s="144" t="s">
        <v>588</v>
      </c>
      <c r="AQ165" s="160" t="s">
        <v>922</v>
      </c>
      <c r="AR165" s="144" t="s">
        <v>923</v>
      </c>
    </row>
    <row r="166" spans="3:44">
      <c r="C166" s="160" t="s">
        <v>631</v>
      </c>
      <c r="D166" s="144" t="s">
        <v>589</v>
      </c>
      <c r="E166" s="161" t="s">
        <v>398</v>
      </c>
      <c r="F166" s="144" t="s">
        <v>434</v>
      </c>
      <c r="G166" s="144" t="s">
        <v>564</v>
      </c>
      <c r="H166" s="144" t="s">
        <v>590</v>
      </c>
      <c r="I166" s="144" t="s">
        <v>590</v>
      </c>
      <c r="J166" s="162">
        <v>1674008742</v>
      </c>
      <c r="K166" s="163">
        <v>1461288742</v>
      </c>
      <c r="L166" s="162">
        <v>1461288742</v>
      </c>
      <c r="M166" s="162">
        <v>0</v>
      </c>
      <c r="N166" s="162">
        <v>244149113.41</v>
      </c>
      <c r="O166" s="162">
        <v>0</v>
      </c>
      <c r="P166" s="163">
        <v>1069014245.2</v>
      </c>
      <c r="Q166" s="162">
        <v>992491991.58000004</v>
      </c>
      <c r="R166" s="162">
        <v>0</v>
      </c>
      <c r="S166" s="162">
        <v>1313163358.6099999</v>
      </c>
      <c r="T166" s="162">
        <v>1313163358.6099999</v>
      </c>
      <c r="U166" s="162">
        <v>148125383.38999999</v>
      </c>
      <c r="V166" s="162">
        <v>148125383.38999999</v>
      </c>
      <c r="W166" s="162">
        <v>148125383.38999999</v>
      </c>
      <c r="X166" s="162">
        <v>148125383.38999999</v>
      </c>
      <c r="Y166" s="162">
        <v>0</v>
      </c>
      <c r="Z166" s="162">
        <v>0</v>
      </c>
      <c r="AA166" s="162">
        <v>0</v>
      </c>
      <c r="AB166" s="164">
        <v>-212720000</v>
      </c>
      <c r="AC166" s="162">
        <v>0</v>
      </c>
      <c r="AD166" s="144" t="s">
        <v>911</v>
      </c>
      <c r="AE166" s="165" t="s">
        <v>913</v>
      </c>
      <c r="AF166" s="144" t="s">
        <v>947</v>
      </c>
      <c r="AG166" s="144" t="s">
        <v>1066</v>
      </c>
      <c r="AH166" s="144" t="s">
        <v>919</v>
      </c>
      <c r="AI166" s="144" t="s">
        <v>919</v>
      </c>
      <c r="AJ166" s="144" t="s">
        <v>919</v>
      </c>
      <c r="AK166" s="144" t="s">
        <v>912</v>
      </c>
      <c r="AL166" s="144" t="s">
        <v>919</v>
      </c>
      <c r="AM166" s="144" t="s">
        <v>919</v>
      </c>
      <c r="AN166" s="144" t="s">
        <v>949</v>
      </c>
      <c r="AO166" s="144" t="s">
        <v>950</v>
      </c>
      <c r="AP166" s="144" t="s">
        <v>590</v>
      </c>
      <c r="AQ166" s="160" t="s">
        <v>922</v>
      </c>
      <c r="AR166" s="144" t="s">
        <v>923</v>
      </c>
    </row>
    <row r="167" spans="3:44">
      <c r="C167" s="160" t="s">
        <v>631</v>
      </c>
      <c r="D167" s="144" t="s">
        <v>511</v>
      </c>
      <c r="E167" s="161" t="s">
        <v>398</v>
      </c>
      <c r="F167" s="144" t="s">
        <v>434</v>
      </c>
      <c r="G167" s="144" t="s">
        <v>564</v>
      </c>
      <c r="H167" s="144" t="s">
        <v>512</v>
      </c>
      <c r="I167" s="144" t="s">
        <v>513</v>
      </c>
      <c r="J167" s="162">
        <v>26207904</v>
      </c>
      <c r="K167" s="163">
        <v>26207904</v>
      </c>
      <c r="L167" s="162">
        <v>26207904</v>
      </c>
      <c r="M167" s="162">
        <v>0</v>
      </c>
      <c r="N167" s="162">
        <v>4705385</v>
      </c>
      <c r="O167" s="162">
        <v>0</v>
      </c>
      <c r="P167" s="163">
        <v>21499347.899999999</v>
      </c>
      <c r="Q167" s="162">
        <v>20120106.899999999</v>
      </c>
      <c r="R167" s="162">
        <v>0</v>
      </c>
      <c r="S167" s="162">
        <v>26204732.899999999</v>
      </c>
      <c r="T167" s="162">
        <v>26204732.899999999</v>
      </c>
      <c r="U167" s="162">
        <v>3171.1</v>
      </c>
      <c r="V167" s="162">
        <v>3171.1</v>
      </c>
      <c r="W167" s="162">
        <v>3171.1</v>
      </c>
      <c r="X167" s="162">
        <v>3171.1</v>
      </c>
      <c r="Y167" s="162">
        <v>0</v>
      </c>
      <c r="Z167" s="162">
        <v>0</v>
      </c>
      <c r="AA167" s="162">
        <v>0</v>
      </c>
      <c r="AB167" s="162">
        <v>0</v>
      </c>
      <c r="AC167" s="162">
        <v>0</v>
      </c>
      <c r="AD167" s="144" t="s">
        <v>911</v>
      </c>
      <c r="AE167" s="165" t="s">
        <v>913</v>
      </c>
      <c r="AF167" s="144" t="s">
        <v>1015</v>
      </c>
      <c r="AG167" s="144" t="s">
        <v>1016</v>
      </c>
      <c r="AH167" s="144" t="s">
        <v>919</v>
      </c>
      <c r="AI167" s="144" t="s">
        <v>919</v>
      </c>
      <c r="AJ167" s="144" t="s">
        <v>919</v>
      </c>
      <c r="AK167" s="144" t="s">
        <v>912</v>
      </c>
      <c r="AL167" s="144" t="s">
        <v>919</v>
      </c>
      <c r="AM167" s="144" t="s">
        <v>919</v>
      </c>
      <c r="AN167" s="144" t="s">
        <v>949</v>
      </c>
      <c r="AO167" s="144" t="s">
        <v>1017</v>
      </c>
      <c r="AP167" s="144" t="s">
        <v>513</v>
      </c>
      <c r="AQ167" s="160" t="s">
        <v>922</v>
      </c>
      <c r="AR167" s="144" t="s">
        <v>923</v>
      </c>
    </row>
    <row r="168" spans="3:44">
      <c r="C168" s="160" t="s">
        <v>631</v>
      </c>
      <c r="D168" s="144" t="s">
        <v>514</v>
      </c>
      <c r="E168" s="161" t="s">
        <v>398</v>
      </c>
      <c r="F168" s="144" t="s">
        <v>434</v>
      </c>
      <c r="G168" s="144" t="s">
        <v>564</v>
      </c>
      <c r="H168" s="144" t="s">
        <v>515</v>
      </c>
      <c r="I168" s="144" t="s">
        <v>516</v>
      </c>
      <c r="J168" s="162">
        <v>46778423</v>
      </c>
      <c r="K168" s="163">
        <v>36947073</v>
      </c>
      <c r="L168" s="162">
        <v>36947073</v>
      </c>
      <c r="M168" s="162">
        <v>0</v>
      </c>
      <c r="N168" s="162">
        <v>7397071.4500000002</v>
      </c>
      <c r="O168" s="162">
        <v>0</v>
      </c>
      <c r="P168" s="163">
        <v>27028849</v>
      </c>
      <c r="Q168" s="162">
        <v>27028849</v>
      </c>
      <c r="R168" s="162">
        <v>0</v>
      </c>
      <c r="S168" s="162">
        <v>34425920.450000003</v>
      </c>
      <c r="T168" s="162">
        <v>34425920.450000003</v>
      </c>
      <c r="U168" s="162">
        <v>2521152.5499999998</v>
      </c>
      <c r="V168" s="162">
        <v>2521152.5499999998</v>
      </c>
      <c r="W168" s="162">
        <v>2521152.5499999998</v>
      </c>
      <c r="X168" s="162">
        <v>2521152.5499999998</v>
      </c>
      <c r="Y168" s="162">
        <v>0</v>
      </c>
      <c r="Z168" s="162">
        <v>0</v>
      </c>
      <c r="AA168" s="162">
        <v>0</v>
      </c>
      <c r="AB168" s="164">
        <v>-9831350</v>
      </c>
      <c r="AC168" s="162">
        <v>0</v>
      </c>
      <c r="AD168" s="144" t="s">
        <v>911</v>
      </c>
      <c r="AE168" s="165" t="s">
        <v>913</v>
      </c>
      <c r="AF168" s="144" t="s">
        <v>1015</v>
      </c>
      <c r="AG168" s="144" t="s">
        <v>1018</v>
      </c>
      <c r="AH168" s="144" t="s">
        <v>919</v>
      </c>
      <c r="AI168" s="144" t="s">
        <v>919</v>
      </c>
      <c r="AJ168" s="144" t="s">
        <v>919</v>
      </c>
      <c r="AK168" s="144" t="s">
        <v>912</v>
      </c>
      <c r="AL168" s="144" t="s">
        <v>919</v>
      </c>
      <c r="AM168" s="144" t="s">
        <v>919</v>
      </c>
      <c r="AN168" s="144" t="s">
        <v>949</v>
      </c>
      <c r="AO168" s="144" t="s">
        <v>1017</v>
      </c>
      <c r="AP168" s="144" t="s">
        <v>516</v>
      </c>
      <c r="AQ168" s="160" t="s">
        <v>922</v>
      </c>
      <c r="AR168" s="144" t="s">
        <v>923</v>
      </c>
    </row>
    <row r="169" spans="3:44">
      <c r="C169" s="160" t="s">
        <v>631</v>
      </c>
      <c r="D169" s="144" t="s">
        <v>591</v>
      </c>
      <c r="E169" s="161" t="s">
        <v>398</v>
      </c>
      <c r="F169" s="144" t="s">
        <v>434</v>
      </c>
      <c r="G169" s="144" t="s">
        <v>564</v>
      </c>
      <c r="H169" s="144" t="s">
        <v>592</v>
      </c>
      <c r="I169" s="144" t="s">
        <v>592</v>
      </c>
      <c r="J169" s="162">
        <v>4500000</v>
      </c>
      <c r="K169" s="163">
        <v>4500000</v>
      </c>
      <c r="L169" s="162">
        <v>4500000</v>
      </c>
      <c r="M169" s="162">
        <v>0</v>
      </c>
      <c r="N169" s="162">
        <v>2537228.85</v>
      </c>
      <c r="O169" s="162">
        <v>0</v>
      </c>
      <c r="P169" s="163">
        <v>1065803.55</v>
      </c>
      <c r="Q169" s="162">
        <v>1065803.55</v>
      </c>
      <c r="R169" s="162">
        <v>0</v>
      </c>
      <c r="S169" s="162">
        <v>3603032.4</v>
      </c>
      <c r="T169" s="162">
        <v>3603032.4</v>
      </c>
      <c r="U169" s="162">
        <v>896967.6</v>
      </c>
      <c r="V169" s="162">
        <v>896967.6</v>
      </c>
      <c r="W169" s="162">
        <v>896967.6</v>
      </c>
      <c r="X169" s="162">
        <v>896967.6</v>
      </c>
      <c r="Y169" s="162">
        <v>0</v>
      </c>
      <c r="Z169" s="162">
        <v>0</v>
      </c>
      <c r="AA169" s="162">
        <v>0</v>
      </c>
      <c r="AB169" s="162">
        <v>0</v>
      </c>
      <c r="AC169" s="162">
        <v>0</v>
      </c>
      <c r="AD169" s="144" t="s">
        <v>911</v>
      </c>
      <c r="AE169" s="165" t="s">
        <v>913</v>
      </c>
      <c r="AF169" s="144" t="s">
        <v>1015</v>
      </c>
      <c r="AG169" s="144" t="s">
        <v>1067</v>
      </c>
      <c r="AH169" s="144" t="s">
        <v>919</v>
      </c>
      <c r="AI169" s="144" t="s">
        <v>919</v>
      </c>
      <c r="AJ169" s="144" t="s">
        <v>919</v>
      </c>
      <c r="AK169" s="144" t="s">
        <v>912</v>
      </c>
      <c r="AL169" s="144" t="s">
        <v>919</v>
      </c>
      <c r="AM169" s="144" t="s">
        <v>919</v>
      </c>
      <c r="AN169" s="144" t="s">
        <v>949</v>
      </c>
      <c r="AO169" s="144" t="s">
        <v>1017</v>
      </c>
      <c r="AP169" s="144" t="s">
        <v>592</v>
      </c>
      <c r="AQ169" s="160" t="s">
        <v>922</v>
      </c>
      <c r="AR169" s="144" t="s">
        <v>923</v>
      </c>
    </row>
    <row r="170" spans="3:44">
      <c r="C170" s="160" t="s">
        <v>631</v>
      </c>
      <c r="D170" s="144" t="s">
        <v>517</v>
      </c>
      <c r="E170" s="161" t="s">
        <v>398</v>
      </c>
      <c r="F170" s="144" t="s">
        <v>434</v>
      </c>
      <c r="G170" s="144" t="s">
        <v>564</v>
      </c>
      <c r="H170" s="144" t="s">
        <v>518</v>
      </c>
      <c r="I170" s="144" t="s">
        <v>519</v>
      </c>
      <c r="J170" s="162">
        <v>520327383</v>
      </c>
      <c r="K170" s="163">
        <v>535098224</v>
      </c>
      <c r="L170" s="162">
        <v>535098224</v>
      </c>
      <c r="M170" s="162">
        <v>0</v>
      </c>
      <c r="N170" s="162">
        <v>6737475.5599999996</v>
      </c>
      <c r="O170" s="162">
        <v>0</v>
      </c>
      <c r="P170" s="163">
        <v>397757681.69</v>
      </c>
      <c r="Q170" s="162">
        <v>391920544.83999997</v>
      </c>
      <c r="R170" s="162">
        <v>0</v>
      </c>
      <c r="S170" s="162">
        <v>404495157.25</v>
      </c>
      <c r="T170" s="162">
        <v>404495157.25</v>
      </c>
      <c r="U170" s="162">
        <v>130603066.75</v>
      </c>
      <c r="V170" s="162">
        <v>130603066.75</v>
      </c>
      <c r="W170" s="162">
        <v>130603066.75</v>
      </c>
      <c r="X170" s="162">
        <v>130603066.75</v>
      </c>
      <c r="Y170" s="162">
        <v>0</v>
      </c>
      <c r="Z170" s="162">
        <v>0</v>
      </c>
      <c r="AA170" s="162">
        <v>0</v>
      </c>
      <c r="AB170" s="162">
        <v>0</v>
      </c>
      <c r="AC170" s="162">
        <v>14770841</v>
      </c>
      <c r="AD170" s="144" t="s">
        <v>911</v>
      </c>
      <c r="AE170" s="165" t="s">
        <v>913</v>
      </c>
      <c r="AF170" s="144" t="s">
        <v>1015</v>
      </c>
      <c r="AG170" s="144" t="s">
        <v>1019</v>
      </c>
      <c r="AH170" s="144" t="s">
        <v>919</v>
      </c>
      <c r="AI170" s="144" t="s">
        <v>919</v>
      </c>
      <c r="AJ170" s="144" t="s">
        <v>919</v>
      </c>
      <c r="AK170" s="144" t="s">
        <v>912</v>
      </c>
      <c r="AL170" s="144" t="s">
        <v>919</v>
      </c>
      <c r="AM170" s="144" t="s">
        <v>919</v>
      </c>
      <c r="AN170" s="144" t="s">
        <v>949</v>
      </c>
      <c r="AO170" s="144" t="s">
        <v>1017</v>
      </c>
      <c r="AP170" s="144" t="s">
        <v>519</v>
      </c>
      <c r="AQ170" s="160" t="s">
        <v>922</v>
      </c>
      <c r="AR170" s="144" t="s">
        <v>923</v>
      </c>
    </row>
    <row r="171" spans="3:44">
      <c r="C171" s="160" t="s">
        <v>631</v>
      </c>
      <c r="D171" s="144" t="s">
        <v>520</v>
      </c>
      <c r="E171" s="161" t="s">
        <v>398</v>
      </c>
      <c r="F171" s="144" t="s">
        <v>434</v>
      </c>
      <c r="G171" s="144" t="s">
        <v>564</v>
      </c>
      <c r="H171" s="144" t="s">
        <v>521</v>
      </c>
      <c r="I171" s="144" t="s">
        <v>522</v>
      </c>
      <c r="J171" s="162">
        <v>83893440</v>
      </c>
      <c r="K171" s="163">
        <v>21316283</v>
      </c>
      <c r="L171" s="162">
        <v>21316283</v>
      </c>
      <c r="M171" s="162">
        <v>0</v>
      </c>
      <c r="N171" s="162">
        <v>0</v>
      </c>
      <c r="O171" s="162">
        <v>0</v>
      </c>
      <c r="P171" s="163">
        <v>17159104.390000001</v>
      </c>
      <c r="Q171" s="162">
        <v>17159104.390000001</v>
      </c>
      <c r="R171" s="162">
        <v>0</v>
      </c>
      <c r="S171" s="162">
        <v>17159104.390000001</v>
      </c>
      <c r="T171" s="162">
        <v>17159104.390000001</v>
      </c>
      <c r="U171" s="162">
        <v>4157178.61</v>
      </c>
      <c r="V171" s="162">
        <v>4157178.61</v>
      </c>
      <c r="W171" s="162">
        <v>4157178.61</v>
      </c>
      <c r="X171" s="162">
        <v>4157178.61</v>
      </c>
      <c r="Y171" s="162">
        <v>0</v>
      </c>
      <c r="Z171" s="162">
        <v>0</v>
      </c>
      <c r="AA171" s="162">
        <v>0</v>
      </c>
      <c r="AB171" s="164">
        <v>-62577157</v>
      </c>
      <c r="AC171" s="162">
        <v>0</v>
      </c>
      <c r="AD171" s="144" t="s">
        <v>911</v>
      </c>
      <c r="AE171" s="165" t="s">
        <v>913</v>
      </c>
      <c r="AF171" s="144" t="s">
        <v>1015</v>
      </c>
      <c r="AG171" s="144" t="s">
        <v>1020</v>
      </c>
      <c r="AH171" s="144" t="s">
        <v>919</v>
      </c>
      <c r="AI171" s="144" t="s">
        <v>919</v>
      </c>
      <c r="AJ171" s="144" t="s">
        <v>919</v>
      </c>
      <c r="AK171" s="144" t="s">
        <v>912</v>
      </c>
      <c r="AL171" s="144" t="s">
        <v>919</v>
      </c>
      <c r="AM171" s="144" t="s">
        <v>919</v>
      </c>
      <c r="AN171" s="144" t="s">
        <v>949</v>
      </c>
      <c r="AO171" s="144" t="s">
        <v>1017</v>
      </c>
      <c r="AP171" s="144" t="s">
        <v>522</v>
      </c>
      <c r="AQ171" s="160" t="s">
        <v>922</v>
      </c>
      <c r="AR171" s="144" t="s">
        <v>923</v>
      </c>
    </row>
    <row r="172" spans="3:44">
      <c r="C172" s="160" t="s">
        <v>631</v>
      </c>
      <c r="D172" s="144" t="s">
        <v>437</v>
      </c>
      <c r="E172" s="161" t="s">
        <v>398</v>
      </c>
      <c r="F172" s="144" t="s">
        <v>434</v>
      </c>
      <c r="G172" s="144" t="s">
        <v>564</v>
      </c>
      <c r="H172" s="144" t="s">
        <v>438</v>
      </c>
      <c r="I172" s="144" t="s">
        <v>439</v>
      </c>
      <c r="J172" s="162">
        <v>1500000</v>
      </c>
      <c r="K172" s="163">
        <v>4592000</v>
      </c>
      <c r="L172" s="162">
        <v>4592000</v>
      </c>
      <c r="M172" s="162">
        <v>0</v>
      </c>
      <c r="N172" s="162">
        <v>2322000</v>
      </c>
      <c r="O172" s="162">
        <v>0</v>
      </c>
      <c r="P172" s="163">
        <v>266080</v>
      </c>
      <c r="Q172" s="162">
        <v>266080</v>
      </c>
      <c r="R172" s="162">
        <v>0</v>
      </c>
      <c r="S172" s="162">
        <v>2588080</v>
      </c>
      <c r="T172" s="162">
        <v>2588080</v>
      </c>
      <c r="U172" s="162">
        <v>2003920</v>
      </c>
      <c r="V172" s="162">
        <v>2003920</v>
      </c>
      <c r="W172" s="162">
        <v>2003920</v>
      </c>
      <c r="X172" s="162">
        <v>2003920</v>
      </c>
      <c r="Y172" s="162">
        <v>0</v>
      </c>
      <c r="Z172" s="162">
        <v>0</v>
      </c>
      <c r="AA172" s="162">
        <v>0</v>
      </c>
      <c r="AB172" s="162">
        <v>0</v>
      </c>
      <c r="AC172" s="162">
        <v>3092000</v>
      </c>
      <c r="AD172" s="144" t="s">
        <v>911</v>
      </c>
      <c r="AE172" s="165" t="s">
        <v>913</v>
      </c>
      <c r="AF172" s="144" t="s">
        <v>951</v>
      </c>
      <c r="AG172" s="144" t="s">
        <v>952</v>
      </c>
      <c r="AH172" s="144" t="s">
        <v>919</v>
      </c>
      <c r="AI172" s="144" t="s">
        <v>919</v>
      </c>
      <c r="AJ172" s="144" t="s">
        <v>919</v>
      </c>
      <c r="AK172" s="144" t="s">
        <v>912</v>
      </c>
      <c r="AL172" s="144" t="s">
        <v>919</v>
      </c>
      <c r="AM172" s="144" t="s">
        <v>919</v>
      </c>
      <c r="AN172" s="144" t="s">
        <v>949</v>
      </c>
      <c r="AO172" s="144" t="s">
        <v>953</v>
      </c>
      <c r="AP172" s="144" t="s">
        <v>439</v>
      </c>
      <c r="AQ172" s="160" t="s">
        <v>922</v>
      </c>
      <c r="AR172" s="144" t="s">
        <v>923</v>
      </c>
    </row>
    <row r="173" spans="3:44">
      <c r="C173" s="160" t="s">
        <v>631</v>
      </c>
      <c r="D173" s="144" t="s">
        <v>440</v>
      </c>
      <c r="E173" s="161" t="s">
        <v>398</v>
      </c>
      <c r="F173" s="144" t="s">
        <v>434</v>
      </c>
      <c r="G173" s="144" t="s">
        <v>564</v>
      </c>
      <c r="H173" s="144" t="s">
        <v>441</v>
      </c>
      <c r="I173" s="144" t="s">
        <v>442</v>
      </c>
      <c r="J173" s="162">
        <v>2000000</v>
      </c>
      <c r="K173" s="163">
        <v>300000</v>
      </c>
      <c r="L173" s="162">
        <v>300000</v>
      </c>
      <c r="M173" s="162">
        <v>0</v>
      </c>
      <c r="N173" s="162">
        <v>221875.5</v>
      </c>
      <c r="O173" s="162">
        <v>0</v>
      </c>
      <c r="P173" s="163">
        <v>73958.5</v>
      </c>
      <c r="Q173" s="162">
        <v>73958.5</v>
      </c>
      <c r="R173" s="162">
        <v>0</v>
      </c>
      <c r="S173" s="162">
        <v>295834</v>
      </c>
      <c r="T173" s="162">
        <v>295834</v>
      </c>
      <c r="U173" s="162">
        <v>4166</v>
      </c>
      <c r="V173" s="162">
        <v>4166</v>
      </c>
      <c r="W173" s="162">
        <v>4166</v>
      </c>
      <c r="X173" s="162">
        <v>4166</v>
      </c>
      <c r="Y173" s="162">
        <v>0</v>
      </c>
      <c r="Z173" s="162">
        <v>0</v>
      </c>
      <c r="AA173" s="162">
        <v>0</v>
      </c>
      <c r="AB173" s="164">
        <v>-1700000</v>
      </c>
      <c r="AC173" s="162">
        <v>0</v>
      </c>
      <c r="AD173" s="144" t="s">
        <v>911</v>
      </c>
      <c r="AE173" s="165" t="s">
        <v>913</v>
      </c>
      <c r="AF173" s="144" t="s">
        <v>951</v>
      </c>
      <c r="AG173" s="144" t="s">
        <v>954</v>
      </c>
      <c r="AH173" s="144" t="s">
        <v>919</v>
      </c>
      <c r="AI173" s="144" t="s">
        <v>919</v>
      </c>
      <c r="AJ173" s="144" t="s">
        <v>919</v>
      </c>
      <c r="AK173" s="144" t="s">
        <v>912</v>
      </c>
      <c r="AL173" s="144" t="s">
        <v>919</v>
      </c>
      <c r="AM173" s="144" t="s">
        <v>919</v>
      </c>
      <c r="AN173" s="144" t="s">
        <v>949</v>
      </c>
      <c r="AO173" s="144" t="s">
        <v>953</v>
      </c>
      <c r="AP173" s="144" t="s">
        <v>442</v>
      </c>
      <c r="AQ173" s="160" t="s">
        <v>922</v>
      </c>
      <c r="AR173" s="144" t="s">
        <v>923</v>
      </c>
    </row>
    <row r="174" spans="3:44">
      <c r="C174" s="160" t="s">
        <v>631</v>
      </c>
      <c r="D174" s="144" t="s">
        <v>443</v>
      </c>
      <c r="E174" s="161" t="s">
        <v>398</v>
      </c>
      <c r="F174" s="144" t="s">
        <v>434</v>
      </c>
      <c r="G174" s="144" t="s">
        <v>564</v>
      </c>
      <c r="H174" s="144" t="s">
        <v>444</v>
      </c>
      <c r="I174" s="144" t="s">
        <v>445</v>
      </c>
      <c r="J174" s="162">
        <v>750000</v>
      </c>
      <c r="K174" s="163">
        <v>750000</v>
      </c>
      <c r="L174" s="162">
        <v>750000</v>
      </c>
      <c r="M174" s="162">
        <v>0</v>
      </c>
      <c r="N174" s="162">
        <v>0</v>
      </c>
      <c r="O174" s="162">
        <v>0</v>
      </c>
      <c r="P174" s="163">
        <v>439623.98</v>
      </c>
      <c r="Q174" s="162">
        <v>439623.98</v>
      </c>
      <c r="R174" s="162">
        <v>0</v>
      </c>
      <c r="S174" s="162">
        <v>439623.98</v>
      </c>
      <c r="T174" s="162">
        <v>439623.98</v>
      </c>
      <c r="U174" s="162">
        <v>310376.02</v>
      </c>
      <c r="V174" s="162">
        <v>310376.02</v>
      </c>
      <c r="W174" s="162">
        <v>310376.02</v>
      </c>
      <c r="X174" s="162">
        <v>310376.02</v>
      </c>
      <c r="Y174" s="162">
        <v>0</v>
      </c>
      <c r="Z174" s="162">
        <v>0</v>
      </c>
      <c r="AA174" s="162">
        <v>0</v>
      </c>
      <c r="AB174" s="162">
        <v>0</v>
      </c>
      <c r="AC174" s="162">
        <v>0</v>
      </c>
      <c r="AD174" s="144" t="s">
        <v>911</v>
      </c>
      <c r="AE174" s="165" t="s">
        <v>913</v>
      </c>
      <c r="AF174" s="144" t="s">
        <v>951</v>
      </c>
      <c r="AG174" s="144" t="s">
        <v>955</v>
      </c>
      <c r="AH174" s="144" t="s">
        <v>919</v>
      </c>
      <c r="AI174" s="144" t="s">
        <v>919</v>
      </c>
      <c r="AJ174" s="144" t="s">
        <v>919</v>
      </c>
      <c r="AK174" s="144" t="s">
        <v>912</v>
      </c>
      <c r="AL174" s="144" t="s">
        <v>919</v>
      </c>
      <c r="AM174" s="144" t="s">
        <v>919</v>
      </c>
      <c r="AN174" s="144" t="s">
        <v>949</v>
      </c>
      <c r="AO174" s="144" t="s">
        <v>953</v>
      </c>
      <c r="AP174" s="144" t="s">
        <v>445</v>
      </c>
      <c r="AQ174" s="160" t="s">
        <v>922</v>
      </c>
      <c r="AR174" s="144" t="s">
        <v>923</v>
      </c>
    </row>
    <row r="175" spans="3:44">
      <c r="C175" s="160" t="s">
        <v>631</v>
      </c>
      <c r="D175" s="144" t="s">
        <v>647</v>
      </c>
      <c r="E175" s="161" t="s">
        <v>398</v>
      </c>
      <c r="F175" s="144" t="s">
        <v>434</v>
      </c>
      <c r="G175" s="144" t="s">
        <v>564</v>
      </c>
      <c r="H175" s="144" t="s">
        <v>648</v>
      </c>
      <c r="I175" s="144" t="s">
        <v>649</v>
      </c>
      <c r="J175" s="162">
        <v>39766000</v>
      </c>
      <c r="K175" s="163">
        <v>10748520</v>
      </c>
      <c r="L175" s="162">
        <v>10748520</v>
      </c>
      <c r="M175" s="162">
        <v>0</v>
      </c>
      <c r="N175" s="162">
        <v>0</v>
      </c>
      <c r="O175" s="162">
        <v>0</v>
      </c>
      <c r="P175" s="163">
        <v>4709053.5999999996</v>
      </c>
      <c r="Q175" s="162">
        <v>4709053.5999999996</v>
      </c>
      <c r="R175" s="162">
        <v>0</v>
      </c>
      <c r="S175" s="162">
        <v>4709053.5999999996</v>
      </c>
      <c r="T175" s="162">
        <v>4709053.5999999996</v>
      </c>
      <c r="U175" s="162">
        <v>6039466.4000000004</v>
      </c>
      <c r="V175" s="162">
        <v>6039466.4000000004</v>
      </c>
      <c r="W175" s="162">
        <v>6039466.4000000004</v>
      </c>
      <c r="X175" s="162">
        <v>6039466.4000000004</v>
      </c>
      <c r="Y175" s="162">
        <v>0</v>
      </c>
      <c r="Z175" s="162">
        <v>0</v>
      </c>
      <c r="AA175" s="162">
        <v>0</v>
      </c>
      <c r="AB175" s="164">
        <v>-29017480</v>
      </c>
      <c r="AC175" s="162">
        <v>0</v>
      </c>
      <c r="AD175" s="144" t="s">
        <v>911</v>
      </c>
      <c r="AE175" s="165" t="s">
        <v>913</v>
      </c>
      <c r="AF175" s="144" t="s">
        <v>1021</v>
      </c>
      <c r="AG175" s="144" t="s">
        <v>1088</v>
      </c>
      <c r="AH175" s="144" t="s">
        <v>919</v>
      </c>
      <c r="AI175" s="144" t="s">
        <v>919</v>
      </c>
      <c r="AJ175" s="144" t="s">
        <v>919</v>
      </c>
      <c r="AK175" s="144" t="s">
        <v>912</v>
      </c>
      <c r="AL175" s="144" t="s">
        <v>919</v>
      </c>
      <c r="AM175" s="144" t="s">
        <v>919</v>
      </c>
      <c r="AN175" s="144" t="s">
        <v>949</v>
      </c>
      <c r="AO175" s="144" t="s">
        <v>1023</v>
      </c>
      <c r="AP175" s="144" t="s">
        <v>649</v>
      </c>
      <c r="AQ175" s="160" t="s">
        <v>922</v>
      </c>
      <c r="AR175" s="144" t="s">
        <v>923</v>
      </c>
    </row>
    <row r="176" spans="3:44">
      <c r="C176" s="160" t="s">
        <v>631</v>
      </c>
      <c r="D176" s="144" t="s">
        <v>650</v>
      </c>
      <c r="E176" s="161" t="s">
        <v>398</v>
      </c>
      <c r="F176" s="144" t="s">
        <v>434</v>
      </c>
      <c r="G176" s="144" t="s">
        <v>564</v>
      </c>
      <c r="H176" s="144" t="s">
        <v>651</v>
      </c>
      <c r="I176" s="144" t="s">
        <v>652</v>
      </c>
      <c r="J176" s="162">
        <v>140000000</v>
      </c>
      <c r="K176" s="163">
        <v>138000000</v>
      </c>
      <c r="L176" s="162">
        <v>138000000</v>
      </c>
      <c r="M176" s="162">
        <v>0</v>
      </c>
      <c r="N176" s="162">
        <v>2635394.84</v>
      </c>
      <c r="O176" s="162">
        <v>0</v>
      </c>
      <c r="P176" s="163">
        <v>131846751.87</v>
      </c>
      <c r="Q176" s="162">
        <v>100336375.54000001</v>
      </c>
      <c r="R176" s="162">
        <v>0</v>
      </c>
      <c r="S176" s="162">
        <v>134482146.71000001</v>
      </c>
      <c r="T176" s="162">
        <v>134482146.71000001</v>
      </c>
      <c r="U176" s="162">
        <v>3517853.29</v>
      </c>
      <c r="V176" s="162">
        <v>3517853.29</v>
      </c>
      <c r="W176" s="162">
        <v>3517853.29</v>
      </c>
      <c r="X176" s="162">
        <v>3517853.29</v>
      </c>
      <c r="Y176" s="162">
        <v>0</v>
      </c>
      <c r="Z176" s="162">
        <v>0</v>
      </c>
      <c r="AA176" s="162">
        <v>0</v>
      </c>
      <c r="AB176" s="164">
        <v>-2000000</v>
      </c>
      <c r="AC176" s="162">
        <v>0</v>
      </c>
      <c r="AD176" s="144" t="s">
        <v>911</v>
      </c>
      <c r="AE176" s="165" t="s">
        <v>913</v>
      </c>
      <c r="AF176" s="144" t="s">
        <v>1021</v>
      </c>
      <c r="AG176" s="144" t="s">
        <v>1089</v>
      </c>
      <c r="AH176" s="144" t="s">
        <v>919</v>
      </c>
      <c r="AI176" s="144" t="s">
        <v>919</v>
      </c>
      <c r="AJ176" s="144" t="s">
        <v>919</v>
      </c>
      <c r="AK176" s="144" t="s">
        <v>912</v>
      </c>
      <c r="AL176" s="144" t="s">
        <v>919</v>
      </c>
      <c r="AM176" s="144" t="s">
        <v>919</v>
      </c>
      <c r="AN176" s="144" t="s">
        <v>949</v>
      </c>
      <c r="AO176" s="144" t="s">
        <v>1023</v>
      </c>
      <c r="AP176" s="144" t="s">
        <v>652</v>
      </c>
      <c r="AQ176" s="160" t="s">
        <v>922</v>
      </c>
      <c r="AR176" s="144" t="s">
        <v>923</v>
      </c>
    </row>
    <row r="177" spans="3:44">
      <c r="C177" s="160" t="s">
        <v>631</v>
      </c>
      <c r="D177" s="144" t="s">
        <v>523</v>
      </c>
      <c r="E177" s="161" t="s">
        <v>398</v>
      </c>
      <c r="F177" s="144" t="s">
        <v>434</v>
      </c>
      <c r="G177" s="144" t="s">
        <v>564</v>
      </c>
      <c r="H177" s="144" t="s">
        <v>524</v>
      </c>
      <c r="I177" s="144" t="s">
        <v>524</v>
      </c>
      <c r="J177" s="162">
        <v>150991904</v>
      </c>
      <c r="K177" s="163">
        <v>150991904</v>
      </c>
      <c r="L177" s="162">
        <v>150991904</v>
      </c>
      <c r="M177" s="162">
        <v>0</v>
      </c>
      <c r="N177" s="162">
        <v>5565993.2000000002</v>
      </c>
      <c r="O177" s="162">
        <v>0</v>
      </c>
      <c r="P177" s="163">
        <v>126524728.83</v>
      </c>
      <c r="Q177" s="162">
        <v>125268846.83</v>
      </c>
      <c r="R177" s="162">
        <v>0</v>
      </c>
      <c r="S177" s="162">
        <v>132090722.03</v>
      </c>
      <c r="T177" s="162">
        <v>132090722.03</v>
      </c>
      <c r="U177" s="162">
        <v>18901181.969999999</v>
      </c>
      <c r="V177" s="162">
        <v>18901181.969999999</v>
      </c>
      <c r="W177" s="162">
        <v>18901181.969999999</v>
      </c>
      <c r="X177" s="162">
        <v>18901181.969999999</v>
      </c>
      <c r="Y177" s="162">
        <v>0</v>
      </c>
      <c r="Z177" s="162">
        <v>0</v>
      </c>
      <c r="AA177" s="162">
        <v>0</v>
      </c>
      <c r="AB177" s="162">
        <v>0</v>
      </c>
      <c r="AC177" s="162">
        <v>0</v>
      </c>
      <c r="AD177" s="144" t="s">
        <v>911</v>
      </c>
      <c r="AE177" s="165" t="s">
        <v>913</v>
      </c>
      <c r="AF177" s="144" t="s">
        <v>1021</v>
      </c>
      <c r="AG177" s="144" t="s">
        <v>1022</v>
      </c>
      <c r="AH177" s="144" t="s">
        <v>919</v>
      </c>
      <c r="AI177" s="144" t="s">
        <v>919</v>
      </c>
      <c r="AJ177" s="144" t="s">
        <v>919</v>
      </c>
      <c r="AK177" s="144" t="s">
        <v>912</v>
      </c>
      <c r="AL177" s="144" t="s">
        <v>919</v>
      </c>
      <c r="AM177" s="144" t="s">
        <v>919</v>
      </c>
      <c r="AN177" s="144" t="s">
        <v>949</v>
      </c>
      <c r="AO177" s="144" t="s">
        <v>1023</v>
      </c>
      <c r="AP177" s="144" t="s">
        <v>524</v>
      </c>
      <c r="AQ177" s="160" t="s">
        <v>922</v>
      </c>
      <c r="AR177" s="144" t="s">
        <v>923</v>
      </c>
    </row>
    <row r="178" spans="3:44">
      <c r="C178" s="160" t="s">
        <v>631</v>
      </c>
      <c r="D178" s="144" t="s">
        <v>525</v>
      </c>
      <c r="E178" s="161" t="s">
        <v>398</v>
      </c>
      <c r="F178" s="144" t="s">
        <v>434</v>
      </c>
      <c r="G178" s="144" t="s">
        <v>564</v>
      </c>
      <c r="H178" s="144" t="s">
        <v>526</v>
      </c>
      <c r="I178" s="144" t="s">
        <v>527</v>
      </c>
      <c r="J178" s="162">
        <v>147144564</v>
      </c>
      <c r="K178" s="163">
        <v>147607444</v>
      </c>
      <c r="L178" s="162">
        <v>147607444</v>
      </c>
      <c r="M178" s="162">
        <v>0</v>
      </c>
      <c r="N178" s="162">
        <v>3517411.15</v>
      </c>
      <c r="O178" s="162">
        <v>0</v>
      </c>
      <c r="P178" s="163">
        <v>48116611.82</v>
      </c>
      <c r="Q178" s="162">
        <v>37376991.210000001</v>
      </c>
      <c r="R178" s="162">
        <v>0</v>
      </c>
      <c r="S178" s="162">
        <v>51634022.969999999</v>
      </c>
      <c r="T178" s="162">
        <v>51634022.969999999</v>
      </c>
      <c r="U178" s="162">
        <v>95973421.030000001</v>
      </c>
      <c r="V178" s="162">
        <v>95973421.030000001</v>
      </c>
      <c r="W178" s="162">
        <v>95973421.030000001</v>
      </c>
      <c r="X178" s="162">
        <v>95973421.030000001</v>
      </c>
      <c r="Y178" s="162">
        <v>0</v>
      </c>
      <c r="Z178" s="162">
        <v>0</v>
      </c>
      <c r="AA178" s="162">
        <v>0</v>
      </c>
      <c r="AB178" s="164">
        <v>-237120</v>
      </c>
      <c r="AC178" s="162">
        <v>700000</v>
      </c>
      <c r="AD178" s="144" t="s">
        <v>911</v>
      </c>
      <c r="AE178" s="165" t="s">
        <v>913</v>
      </c>
      <c r="AF178" s="144" t="s">
        <v>1021</v>
      </c>
      <c r="AG178" s="144" t="s">
        <v>1024</v>
      </c>
      <c r="AH178" s="144" t="s">
        <v>919</v>
      </c>
      <c r="AI178" s="144" t="s">
        <v>919</v>
      </c>
      <c r="AJ178" s="144" t="s">
        <v>919</v>
      </c>
      <c r="AK178" s="144" t="s">
        <v>912</v>
      </c>
      <c r="AL178" s="144" t="s">
        <v>919</v>
      </c>
      <c r="AM178" s="144" t="s">
        <v>919</v>
      </c>
      <c r="AN178" s="144" t="s">
        <v>949</v>
      </c>
      <c r="AO178" s="144" t="s">
        <v>1023</v>
      </c>
      <c r="AP178" s="144" t="s">
        <v>527</v>
      </c>
      <c r="AQ178" s="160" t="s">
        <v>922</v>
      </c>
      <c r="AR178" s="144" t="s">
        <v>923</v>
      </c>
    </row>
    <row r="179" spans="3:44">
      <c r="C179" s="160" t="s">
        <v>631</v>
      </c>
      <c r="D179" s="144" t="s">
        <v>528</v>
      </c>
      <c r="E179" s="161" t="s">
        <v>398</v>
      </c>
      <c r="F179" s="144" t="s">
        <v>434</v>
      </c>
      <c r="G179" s="144" t="s">
        <v>564</v>
      </c>
      <c r="H179" s="144" t="s">
        <v>529</v>
      </c>
      <c r="I179" s="144" t="s">
        <v>530</v>
      </c>
      <c r="J179" s="162">
        <v>0</v>
      </c>
      <c r="K179" s="163">
        <v>1821533</v>
      </c>
      <c r="L179" s="162">
        <v>1821533</v>
      </c>
      <c r="M179" s="162">
        <v>0</v>
      </c>
      <c r="N179" s="162">
        <v>1028543</v>
      </c>
      <c r="O179" s="162">
        <v>0</v>
      </c>
      <c r="P179" s="163">
        <v>792990</v>
      </c>
      <c r="Q179" s="162">
        <v>792990</v>
      </c>
      <c r="R179" s="162">
        <v>0</v>
      </c>
      <c r="S179" s="162">
        <v>1821533</v>
      </c>
      <c r="T179" s="162">
        <v>1821533</v>
      </c>
      <c r="U179" s="162">
        <v>0</v>
      </c>
      <c r="V179" s="162">
        <v>0</v>
      </c>
      <c r="W179" s="162">
        <v>0</v>
      </c>
      <c r="X179" s="162">
        <v>0</v>
      </c>
      <c r="Y179" s="162">
        <v>0</v>
      </c>
      <c r="Z179" s="162">
        <v>0</v>
      </c>
      <c r="AA179" s="162">
        <v>0</v>
      </c>
      <c r="AB179" s="162">
        <v>0</v>
      </c>
      <c r="AC179" s="162">
        <v>1821533</v>
      </c>
      <c r="AD179" s="144" t="s">
        <v>911</v>
      </c>
      <c r="AE179" s="165" t="s">
        <v>913</v>
      </c>
      <c r="AF179" s="144" t="s">
        <v>956</v>
      </c>
      <c r="AG179" s="144" t="s">
        <v>1025</v>
      </c>
      <c r="AH179" s="144" t="s">
        <v>919</v>
      </c>
      <c r="AI179" s="144" t="s">
        <v>919</v>
      </c>
      <c r="AJ179" s="144" t="s">
        <v>919</v>
      </c>
      <c r="AK179" s="144" t="s">
        <v>912</v>
      </c>
      <c r="AL179" s="144" t="s">
        <v>919</v>
      </c>
      <c r="AM179" s="144" t="s">
        <v>919</v>
      </c>
      <c r="AN179" s="144" t="s">
        <v>949</v>
      </c>
      <c r="AO179" s="144" t="s">
        <v>958</v>
      </c>
      <c r="AP179" s="144" t="s">
        <v>530</v>
      </c>
      <c r="AQ179" s="160" t="s">
        <v>922</v>
      </c>
      <c r="AR179" s="144" t="s">
        <v>923</v>
      </c>
    </row>
    <row r="180" spans="3:44">
      <c r="C180" s="160" t="s">
        <v>631</v>
      </c>
      <c r="D180" s="144" t="s">
        <v>446</v>
      </c>
      <c r="E180" s="161" t="s">
        <v>398</v>
      </c>
      <c r="F180" s="144" t="s">
        <v>434</v>
      </c>
      <c r="G180" s="144" t="s">
        <v>564</v>
      </c>
      <c r="H180" s="144" t="s">
        <v>447</v>
      </c>
      <c r="I180" s="144" t="s">
        <v>448</v>
      </c>
      <c r="J180" s="162">
        <v>78865971</v>
      </c>
      <c r="K180" s="163">
        <v>58650971</v>
      </c>
      <c r="L180" s="162">
        <v>58650971</v>
      </c>
      <c r="M180" s="162">
        <v>0</v>
      </c>
      <c r="N180" s="162">
        <v>1752511</v>
      </c>
      <c r="O180" s="162">
        <v>0</v>
      </c>
      <c r="P180" s="163">
        <v>47844960</v>
      </c>
      <c r="Q180" s="162">
        <v>47822960</v>
      </c>
      <c r="R180" s="162">
        <v>0</v>
      </c>
      <c r="S180" s="162">
        <v>49597471</v>
      </c>
      <c r="T180" s="162">
        <v>49597471</v>
      </c>
      <c r="U180" s="162">
        <v>9053500</v>
      </c>
      <c r="V180" s="162">
        <v>9053500</v>
      </c>
      <c r="W180" s="162">
        <v>9053500</v>
      </c>
      <c r="X180" s="162">
        <v>9053500</v>
      </c>
      <c r="Y180" s="162">
        <v>0</v>
      </c>
      <c r="Z180" s="162">
        <v>0</v>
      </c>
      <c r="AA180" s="162">
        <v>0</v>
      </c>
      <c r="AB180" s="164">
        <v>-20215000</v>
      </c>
      <c r="AC180" s="162">
        <v>0</v>
      </c>
      <c r="AD180" s="144" t="s">
        <v>911</v>
      </c>
      <c r="AE180" s="165" t="s">
        <v>913</v>
      </c>
      <c r="AF180" s="144" t="s">
        <v>956</v>
      </c>
      <c r="AG180" s="144" t="s">
        <v>957</v>
      </c>
      <c r="AH180" s="144" t="s">
        <v>919</v>
      </c>
      <c r="AI180" s="144" t="s">
        <v>919</v>
      </c>
      <c r="AJ180" s="144" t="s">
        <v>919</v>
      </c>
      <c r="AK180" s="144" t="s">
        <v>912</v>
      </c>
      <c r="AL180" s="144" t="s">
        <v>919</v>
      </c>
      <c r="AM180" s="144" t="s">
        <v>919</v>
      </c>
      <c r="AN180" s="144" t="s">
        <v>949</v>
      </c>
      <c r="AO180" s="144" t="s">
        <v>958</v>
      </c>
      <c r="AP180" s="144" t="s">
        <v>448</v>
      </c>
      <c r="AQ180" s="160" t="s">
        <v>922</v>
      </c>
      <c r="AR180" s="144" t="s">
        <v>923</v>
      </c>
    </row>
    <row r="181" spans="3:44">
      <c r="C181" s="160" t="s">
        <v>631</v>
      </c>
      <c r="D181" s="144" t="s">
        <v>449</v>
      </c>
      <c r="E181" s="161" t="s">
        <v>398</v>
      </c>
      <c r="F181" s="144" t="s">
        <v>434</v>
      </c>
      <c r="G181" s="144" t="s">
        <v>564</v>
      </c>
      <c r="H181" s="144" t="s">
        <v>450</v>
      </c>
      <c r="I181" s="144" t="s">
        <v>450</v>
      </c>
      <c r="J181" s="162">
        <v>1495000000</v>
      </c>
      <c r="K181" s="163">
        <v>1312122589.73</v>
      </c>
      <c r="L181" s="162">
        <v>1312122589.73</v>
      </c>
      <c r="M181" s="162">
        <v>0</v>
      </c>
      <c r="N181" s="162">
        <v>29333256</v>
      </c>
      <c r="O181" s="162">
        <v>0</v>
      </c>
      <c r="P181" s="163">
        <v>1235351134</v>
      </c>
      <c r="Q181" s="162">
        <v>1104301693</v>
      </c>
      <c r="R181" s="162">
        <v>0</v>
      </c>
      <c r="S181" s="162">
        <v>1264684390</v>
      </c>
      <c r="T181" s="162">
        <v>1264684390</v>
      </c>
      <c r="U181" s="162">
        <v>47438199.729999997</v>
      </c>
      <c r="V181" s="162">
        <v>47438199.729999997</v>
      </c>
      <c r="W181" s="162">
        <v>47438199.729999997</v>
      </c>
      <c r="X181" s="162">
        <v>47438199.729999997</v>
      </c>
      <c r="Y181" s="162">
        <v>0</v>
      </c>
      <c r="Z181" s="162">
        <v>0</v>
      </c>
      <c r="AA181" s="162">
        <v>0</v>
      </c>
      <c r="AB181" s="162">
        <v>-182877410.27000001</v>
      </c>
      <c r="AC181" s="162">
        <v>0</v>
      </c>
      <c r="AD181" s="144" t="s">
        <v>911</v>
      </c>
      <c r="AE181" s="165" t="s">
        <v>913</v>
      </c>
      <c r="AF181" s="144" t="s">
        <v>959</v>
      </c>
      <c r="AG181" s="144" t="s">
        <v>960</v>
      </c>
      <c r="AH181" s="144" t="s">
        <v>919</v>
      </c>
      <c r="AI181" s="144" t="s">
        <v>919</v>
      </c>
      <c r="AJ181" s="144" t="s">
        <v>919</v>
      </c>
      <c r="AK181" s="144" t="s">
        <v>912</v>
      </c>
      <c r="AL181" s="144" t="s">
        <v>919</v>
      </c>
      <c r="AM181" s="144" t="s">
        <v>919</v>
      </c>
      <c r="AN181" s="144" t="s">
        <v>949</v>
      </c>
      <c r="AO181" s="144" t="s">
        <v>961</v>
      </c>
      <c r="AP181" s="144" t="s">
        <v>450</v>
      </c>
      <c r="AQ181" s="160" t="s">
        <v>922</v>
      </c>
      <c r="AR181" s="144" t="s">
        <v>923</v>
      </c>
    </row>
    <row r="182" spans="3:44">
      <c r="C182" s="160" t="s">
        <v>631</v>
      </c>
      <c r="D182" s="144" t="s">
        <v>653</v>
      </c>
      <c r="E182" s="161" t="s">
        <v>398</v>
      </c>
      <c r="F182" s="144" t="s">
        <v>434</v>
      </c>
      <c r="G182" s="144" t="s">
        <v>564</v>
      </c>
      <c r="H182" s="144" t="s">
        <v>654</v>
      </c>
      <c r="I182" s="144" t="s">
        <v>655</v>
      </c>
      <c r="J182" s="162">
        <v>0</v>
      </c>
      <c r="K182" s="163">
        <v>1095800</v>
      </c>
      <c r="L182" s="162">
        <v>1095800</v>
      </c>
      <c r="M182" s="162">
        <v>0</v>
      </c>
      <c r="N182" s="162">
        <v>0</v>
      </c>
      <c r="O182" s="162">
        <v>0</v>
      </c>
      <c r="P182" s="163">
        <v>295800</v>
      </c>
      <c r="Q182" s="162">
        <v>295800</v>
      </c>
      <c r="R182" s="162">
        <v>0</v>
      </c>
      <c r="S182" s="162">
        <v>295800</v>
      </c>
      <c r="T182" s="162">
        <v>295800</v>
      </c>
      <c r="U182" s="162">
        <v>800000</v>
      </c>
      <c r="V182" s="162">
        <v>800000</v>
      </c>
      <c r="W182" s="162">
        <v>800000</v>
      </c>
      <c r="X182" s="162">
        <v>800000</v>
      </c>
      <c r="Y182" s="162">
        <v>0</v>
      </c>
      <c r="Z182" s="162">
        <v>0</v>
      </c>
      <c r="AA182" s="162">
        <v>0</v>
      </c>
      <c r="AB182" s="162">
        <v>0</v>
      </c>
      <c r="AC182" s="162">
        <v>1095800</v>
      </c>
      <c r="AD182" s="144" t="s">
        <v>911</v>
      </c>
      <c r="AE182" s="165" t="s">
        <v>913</v>
      </c>
      <c r="AF182" s="144" t="s">
        <v>1090</v>
      </c>
      <c r="AG182" s="144" t="s">
        <v>1091</v>
      </c>
      <c r="AH182" s="144" t="s">
        <v>919</v>
      </c>
      <c r="AI182" s="144" t="s">
        <v>919</v>
      </c>
      <c r="AJ182" s="144" t="s">
        <v>919</v>
      </c>
      <c r="AK182" s="144" t="s">
        <v>912</v>
      </c>
      <c r="AL182" s="144" t="s">
        <v>919</v>
      </c>
      <c r="AM182" s="144" t="s">
        <v>919</v>
      </c>
      <c r="AN182" s="144" t="s">
        <v>949</v>
      </c>
      <c r="AO182" s="144" t="s">
        <v>1092</v>
      </c>
      <c r="AP182" s="144" t="s">
        <v>655</v>
      </c>
      <c r="AQ182" s="160" t="s">
        <v>922</v>
      </c>
      <c r="AR182" s="144" t="s">
        <v>923</v>
      </c>
    </row>
    <row r="183" spans="3:44">
      <c r="C183" s="160" t="s">
        <v>631</v>
      </c>
      <c r="D183" s="144" t="s">
        <v>596</v>
      </c>
      <c r="E183" s="161" t="s">
        <v>398</v>
      </c>
      <c r="F183" s="144" t="s">
        <v>434</v>
      </c>
      <c r="G183" s="144" t="s">
        <v>564</v>
      </c>
      <c r="H183" s="144" t="s">
        <v>597</v>
      </c>
      <c r="I183" s="144" t="s">
        <v>598</v>
      </c>
      <c r="J183" s="162">
        <v>185000000</v>
      </c>
      <c r="K183" s="163">
        <v>180800000</v>
      </c>
      <c r="L183" s="162">
        <v>180800000</v>
      </c>
      <c r="M183" s="162">
        <v>0</v>
      </c>
      <c r="N183" s="162">
        <v>40339674.039999999</v>
      </c>
      <c r="O183" s="162">
        <v>0</v>
      </c>
      <c r="P183" s="163">
        <v>132933769.3</v>
      </c>
      <c r="Q183" s="162">
        <v>102553976.8</v>
      </c>
      <c r="R183" s="162">
        <v>0</v>
      </c>
      <c r="S183" s="162">
        <v>173273443.34</v>
      </c>
      <c r="T183" s="162">
        <v>173273443.34</v>
      </c>
      <c r="U183" s="162">
        <v>7526556.6600000001</v>
      </c>
      <c r="V183" s="162">
        <v>7526556.6600000001</v>
      </c>
      <c r="W183" s="162">
        <v>7526556.6600000001</v>
      </c>
      <c r="X183" s="162">
        <v>7526556.6600000001</v>
      </c>
      <c r="Y183" s="162">
        <v>0</v>
      </c>
      <c r="Z183" s="162">
        <v>0</v>
      </c>
      <c r="AA183" s="162">
        <v>0</v>
      </c>
      <c r="AB183" s="164">
        <v>-4200000</v>
      </c>
      <c r="AC183" s="162">
        <v>0</v>
      </c>
      <c r="AD183" s="144" t="s">
        <v>911</v>
      </c>
      <c r="AE183" s="165" t="s">
        <v>913</v>
      </c>
      <c r="AF183" s="144" t="s">
        <v>962</v>
      </c>
      <c r="AG183" s="144" t="s">
        <v>1070</v>
      </c>
      <c r="AH183" s="144" t="s">
        <v>919</v>
      </c>
      <c r="AI183" s="144" t="s">
        <v>919</v>
      </c>
      <c r="AJ183" s="144" t="s">
        <v>919</v>
      </c>
      <c r="AK183" s="144" t="s">
        <v>912</v>
      </c>
      <c r="AL183" s="144" t="s">
        <v>919</v>
      </c>
      <c r="AM183" s="144" t="s">
        <v>919</v>
      </c>
      <c r="AN183" s="144" t="s">
        <v>949</v>
      </c>
      <c r="AO183" s="144" t="s">
        <v>965</v>
      </c>
      <c r="AP183" s="144" t="s">
        <v>598</v>
      </c>
      <c r="AQ183" s="160" t="s">
        <v>922</v>
      </c>
      <c r="AR183" s="144" t="s">
        <v>923</v>
      </c>
    </row>
    <row r="184" spans="3:44">
      <c r="C184" s="160" t="s">
        <v>631</v>
      </c>
      <c r="D184" s="144" t="s">
        <v>599</v>
      </c>
      <c r="E184" s="161" t="s">
        <v>398</v>
      </c>
      <c r="F184" s="144" t="s">
        <v>434</v>
      </c>
      <c r="G184" s="144" t="s">
        <v>564</v>
      </c>
      <c r="H184" s="144" t="s">
        <v>600</v>
      </c>
      <c r="I184" s="144" t="s">
        <v>601</v>
      </c>
      <c r="J184" s="162">
        <v>484500542</v>
      </c>
      <c r="K184" s="163">
        <v>484500542</v>
      </c>
      <c r="L184" s="162">
        <v>484500542</v>
      </c>
      <c r="M184" s="162">
        <v>0</v>
      </c>
      <c r="N184" s="162">
        <v>40243336.979999997</v>
      </c>
      <c r="O184" s="162">
        <v>0</v>
      </c>
      <c r="P184" s="163">
        <v>441350022.04000002</v>
      </c>
      <c r="Q184" s="162">
        <v>399397927.30000001</v>
      </c>
      <c r="R184" s="162">
        <v>0</v>
      </c>
      <c r="S184" s="162">
        <v>481593359.01999998</v>
      </c>
      <c r="T184" s="162">
        <v>481593359.01999998</v>
      </c>
      <c r="U184" s="162">
        <v>2907182.98</v>
      </c>
      <c r="V184" s="162">
        <v>2907182.98</v>
      </c>
      <c r="W184" s="162">
        <v>2907182.98</v>
      </c>
      <c r="X184" s="162">
        <v>2907182.98</v>
      </c>
      <c r="Y184" s="162">
        <v>0</v>
      </c>
      <c r="Z184" s="162">
        <v>0</v>
      </c>
      <c r="AA184" s="162">
        <v>0</v>
      </c>
      <c r="AB184" s="162">
        <v>0</v>
      </c>
      <c r="AC184" s="162">
        <v>0</v>
      </c>
      <c r="AD184" s="144" t="s">
        <v>911</v>
      </c>
      <c r="AE184" s="165" t="s">
        <v>913</v>
      </c>
      <c r="AF184" s="144" t="s">
        <v>962</v>
      </c>
      <c r="AG184" s="144" t="s">
        <v>1071</v>
      </c>
      <c r="AH184" s="144" t="s">
        <v>919</v>
      </c>
      <c r="AI184" s="144" t="s">
        <v>919</v>
      </c>
      <c r="AJ184" s="144" t="s">
        <v>919</v>
      </c>
      <c r="AK184" s="144" t="s">
        <v>912</v>
      </c>
      <c r="AL184" s="144" t="s">
        <v>1072</v>
      </c>
      <c r="AM184" s="144" t="s">
        <v>919</v>
      </c>
      <c r="AN184" s="144" t="s">
        <v>949</v>
      </c>
      <c r="AO184" s="144" t="s">
        <v>965</v>
      </c>
      <c r="AP184" s="144" t="s">
        <v>601</v>
      </c>
      <c r="AQ184" s="160" t="s">
        <v>922</v>
      </c>
      <c r="AR184" s="144" t="s">
        <v>923</v>
      </c>
    </row>
    <row r="185" spans="3:44">
      <c r="C185" s="160" t="s">
        <v>631</v>
      </c>
      <c r="D185" s="144" t="s">
        <v>531</v>
      </c>
      <c r="E185" s="161" t="s">
        <v>398</v>
      </c>
      <c r="F185" s="144" t="s">
        <v>434</v>
      </c>
      <c r="G185" s="144" t="s">
        <v>564</v>
      </c>
      <c r="H185" s="144" t="s">
        <v>532</v>
      </c>
      <c r="I185" s="144" t="s">
        <v>533</v>
      </c>
      <c r="J185" s="162">
        <v>134775806</v>
      </c>
      <c r="K185" s="163">
        <v>134775806</v>
      </c>
      <c r="L185" s="162">
        <v>134775806</v>
      </c>
      <c r="M185" s="162">
        <v>0</v>
      </c>
      <c r="N185" s="162">
        <v>5853058.8600000003</v>
      </c>
      <c r="O185" s="162">
        <v>0</v>
      </c>
      <c r="P185" s="163">
        <v>114380448.59</v>
      </c>
      <c r="Q185" s="162">
        <v>112027771.75</v>
      </c>
      <c r="R185" s="162">
        <v>0</v>
      </c>
      <c r="S185" s="162">
        <v>120233507.45</v>
      </c>
      <c r="T185" s="162">
        <v>120233507.45</v>
      </c>
      <c r="U185" s="162">
        <v>14542298.550000001</v>
      </c>
      <c r="V185" s="162">
        <v>14542298.550000001</v>
      </c>
      <c r="W185" s="162">
        <v>14542298.550000001</v>
      </c>
      <c r="X185" s="162">
        <v>14542298.550000001</v>
      </c>
      <c r="Y185" s="162">
        <v>0</v>
      </c>
      <c r="Z185" s="162">
        <v>0</v>
      </c>
      <c r="AA185" s="162">
        <v>0</v>
      </c>
      <c r="AB185" s="162">
        <v>0</v>
      </c>
      <c r="AC185" s="162">
        <v>0</v>
      </c>
      <c r="AD185" s="144" t="s">
        <v>911</v>
      </c>
      <c r="AE185" s="165" t="s">
        <v>913</v>
      </c>
      <c r="AF185" s="144" t="s">
        <v>962</v>
      </c>
      <c r="AG185" s="144" t="s">
        <v>1026</v>
      </c>
      <c r="AH185" s="144" t="s">
        <v>919</v>
      </c>
      <c r="AI185" s="144" t="s">
        <v>919</v>
      </c>
      <c r="AJ185" s="144" t="s">
        <v>919</v>
      </c>
      <c r="AK185" s="144" t="s">
        <v>912</v>
      </c>
      <c r="AL185" s="144" t="s">
        <v>919</v>
      </c>
      <c r="AM185" s="144" t="s">
        <v>919</v>
      </c>
      <c r="AN185" s="144" t="s">
        <v>949</v>
      </c>
      <c r="AO185" s="144" t="s">
        <v>965</v>
      </c>
      <c r="AP185" s="144" t="s">
        <v>533</v>
      </c>
      <c r="AQ185" s="160" t="s">
        <v>922</v>
      </c>
      <c r="AR185" s="144" t="s">
        <v>923</v>
      </c>
    </row>
    <row r="186" spans="3:44">
      <c r="C186" s="160" t="s">
        <v>631</v>
      </c>
      <c r="D186" s="144" t="s">
        <v>602</v>
      </c>
      <c r="E186" s="161" t="s">
        <v>398</v>
      </c>
      <c r="F186" s="144" t="s">
        <v>434</v>
      </c>
      <c r="G186" s="144" t="s">
        <v>564</v>
      </c>
      <c r="H186" s="144" t="s">
        <v>603</v>
      </c>
      <c r="I186" s="144" t="s">
        <v>604</v>
      </c>
      <c r="J186" s="162">
        <v>1875000</v>
      </c>
      <c r="K186" s="163">
        <v>17800479</v>
      </c>
      <c r="L186" s="162">
        <v>17800479</v>
      </c>
      <c r="M186" s="162">
        <v>0</v>
      </c>
      <c r="N186" s="162">
        <v>538162.5</v>
      </c>
      <c r="O186" s="162">
        <v>0</v>
      </c>
      <c r="P186" s="163">
        <v>12487404</v>
      </c>
      <c r="Q186" s="162">
        <v>2800479</v>
      </c>
      <c r="R186" s="162">
        <v>0</v>
      </c>
      <c r="S186" s="162">
        <v>13025566.5</v>
      </c>
      <c r="T186" s="162">
        <v>13025566.5</v>
      </c>
      <c r="U186" s="162">
        <v>4774912.5</v>
      </c>
      <c r="V186" s="162">
        <v>4774912.5</v>
      </c>
      <c r="W186" s="162">
        <v>4774912.5</v>
      </c>
      <c r="X186" s="162">
        <v>4774912.5</v>
      </c>
      <c r="Y186" s="162">
        <v>0</v>
      </c>
      <c r="Z186" s="162">
        <v>0</v>
      </c>
      <c r="AA186" s="162">
        <v>0</v>
      </c>
      <c r="AB186" s="162">
        <v>0</v>
      </c>
      <c r="AC186" s="162">
        <v>15925479</v>
      </c>
      <c r="AD186" s="144" t="s">
        <v>911</v>
      </c>
      <c r="AE186" s="165" t="s">
        <v>913</v>
      </c>
      <c r="AF186" s="144" t="s">
        <v>962</v>
      </c>
      <c r="AG186" s="144" t="s">
        <v>1073</v>
      </c>
      <c r="AH186" s="144" t="s">
        <v>919</v>
      </c>
      <c r="AI186" s="144" t="s">
        <v>919</v>
      </c>
      <c r="AJ186" s="144" t="s">
        <v>919</v>
      </c>
      <c r="AK186" s="144" t="s">
        <v>912</v>
      </c>
      <c r="AL186" s="144" t="s">
        <v>919</v>
      </c>
      <c r="AM186" s="144" t="s">
        <v>919</v>
      </c>
      <c r="AN186" s="144" t="s">
        <v>949</v>
      </c>
      <c r="AO186" s="144" t="s">
        <v>965</v>
      </c>
      <c r="AP186" s="144" t="s">
        <v>604</v>
      </c>
      <c r="AQ186" s="160" t="s">
        <v>922</v>
      </c>
      <c r="AR186" s="144" t="s">
        <v>923</v>
      </c>
    </row>
    <row r="187" spans="3:44">
      <c r="C187" s="160" t="s">
        <v>631</v>
      </c>
      <c r="D187" s="144" t="s">
        <v>534</v>
      </c>
      <c r="E187" s="161" t="s">
        <v>398</v>
      </c>
      <c r="F187" s="144" t="s">
        <v>434</v>
      </c>
      <c r="G187" s="144" t="s">
        <v>564</v>
      </c>
      <c r="H187" s="144" t="s">
        <v>535</v>
      </c>
      <c r="I187" s="144" t="s">
        <v>536</v>
      </c>
      <c r="J187" s="162">
        <v>11584630</v>
      </c>
      <c r="K187" s="163">
        <v>28584630</v>
      </c>
      <c r="L187" s="162">
        <v>28584630</v>
      </c>
      <c r="M187" s="162">
        <v>0</v>
      </c>
      <c r="N187" s="162">
        <v>1451294.85</v>
      </c>
      <c r="O187" s="162">
        <v>0</v>
      </c>
      <c r="P187" s="163">
        <v>5943836.6500000004</v>
      </c>
      <c r="Q187" s="162">
        <v>3887236.65</v>
      </c>
      <c r="R187" s="162">
        <v>0</v>
      </c>
      <c r="S187" s="162">
        <v>7395131.5</v>
      </c>
      <c r="T187" s="162">
        <v>7395131.5</v>
      </c>
      <c r="U187" s="162">
        <v>21189498.5</v>
      </c>
      <c r="V187" s="162">
        <v>21189498.5</v>
      </c>
      <c r="W187" s="162">
        <v>21189498.5</v>
      </c>
      <c r="X187" s="162">
        <v>21189498.5</v>
      </c>
      <c r="Y187" s="162">
        <v>0</v>
      </c>
      <c r="Z187" s="162">
        <v>0</v>
      </c>
      <c r="AA187" s="162">
        <v>0</v>
      </c>
      <c r="AB187" s="162">
        <v>0</v>
      </c>
      <c r="AC187" s="162">
        <v>17000000</v>
      </c>
      <c r="AD187" s="144" t="s">
        <v>911</v>
      </c>
      <c r="AE187" s="165" t="s">
        <v>913</v>
      </c>
      <c r="AF187" s="144" t="s">
        <v>962</v>
      </c>
      <c r="AG187" s="144" t="s">
        <v>1027</v>
      </c>
      <c r="AH187" s="144" t="s">
        <v>919</v>
      </c>
      <c r="AI187" s="144" t="s">
        <v>919</v>
      </c>
      <c r="AJ187" s="144" t="s">
        <v>919</v>
      </c>
      <c r="AK187" s="144" t="s">
        <v>912</v>
      </c>
      <c r="AL187" s="144" t="s">
        <v>1028</v>
      </c>
      <c r="AM187" s="144" t="s">
        <v>919</v>
      </c>
      <c r="AN187" s="144" t="s">
        <v>949</v>
      </c>
      <c r="AO187" s="144" t="s">
        <v>965</v>
      </c>
      <c r="AP187" s="144" t="s">
        <v>536</v>
      </c>
      <c r="AQ187" s="160" t="s">
        <v>922</v>
      </c>
      <c r="AR187" s="144" t="s">
        <v>923</v>
      </c>
    </row>
    <row r="188" spans="3:44">
      <c r="C188" s="160" t="s">
        <v>631</v>
      </c>
      <c r="D188" s="144" t="s">
        <v>451</v>
      </c>
      <c r="E188" s="161" t="s">
        <v>398</v>
      </c>
      <c r="F188" s="144" t="s">
        <v>434</v>
      </c>
      <c r="G188" s="144" t="s">
        <v>564</v>
      </c>
      <c r="H188" s="144" t="s">
        <v>452</v>
      </c>
      <c r="I188" s="144" t="s">
        <v>453</v>
      </c>
      <c r="J188" s="162">
        <v>27289917</v>
      </c>
      <c r="K188" s="163">
        <v>27289917</v>
      </c>
      <c r="L188" s="162">
        <v>27289917</v>
      </c>
      <c r="M188" s="162">
        <v>0</v>
      </c>
      <c r="N188" s="162">
        <v>17143008.469999999</v>
      </c>
      <c r="O188" s="162">
        <v>0</v>
      </c>
      <c r="P188" s="163">
        <v>9149143.0199999996</v>
      </c>
      <c r="Q188" s="162">
        <v>6064685.6900000004</v>
      </c>
      <c r="R188" s="162">
        <v>0</v>
      </c>
      <c r="S188" s="162">
        <v>26292151.489999998</v>
      </c>
      <c r="T188" s="162">
        <v>26292151.489999998</v>
      </c>
      <c r="U188" s="162">
        <v>997765.51</v>
      </c>
      <c r="V188" s="162">
        <v>997765.51</v>
      </c>
      <c r="W188" s="162">
        <v>997765.51</v>
      </c>
      <c r="X188" s="162">
        <v>997765.51</v>
      </c>
      <c r="Y188" s="162">
        <v>0</v>
      </c>
      <c r="Z188" s="162">
        <v>0</v>
      </c>
      <c r="AA188" s="162">
        <v>0</v>
      </c>
      <c r="AB188" s="162">
        <v>0</v>
      </c>
      <c r="AC188" s="162">
        <v>0</v>
      </c>
      <c r="AD188" s="144" t="s">
        <v>911</v>
      </c>
      <c r="AE188" s="165" t="s">
        <v>913</v>
      </c>
      <c r="AF188" s="144" t="s">
        <v>962</v>
      </c>
      <c r="AG188" s="144" t="s">
        <v>963</v>
      </c>
      <c r="AH188" s="144" t="s">
        <v>919</v>
      </c>
      <c r="AI188" s="144" t="s">
        <v>919</v>
      </c>
      <c r="AJ188" s="144" t="s">
        <v>919</v>
      </c>
      <c r="AK188" s="144" t="s">
        <v>912</v>
      </c>
      <c r="AL188" s="144" t="s">
        <v>964</v>
      </c>
      <c r="AM188" s="144" t="s">
        <v>919</v>
      </c>
      <c r="AN188" s="144" t="s">
        <v>949</v>
      </c>
      <c r="AO188" s="144" t="s">
        <v>965</v>
      </c>
      <c r="AP188" s="144" t="s">
        <v>453</v>
      </c>
      <c r="AQ188" s="160" t="s">
        <v>922</v>
      </c>
      <c r="AR188" s="144" t="s">
        <v>923</v>
      </c>
    </row>
    <row r="189" spans="3:44">
      <c r="C189" s="160" t="s">
        <v>631</v>
      </c>
      <c r="D189" s="144" t="s">
        <v>537</v>
      </c>
      <c r="E189" s="161" t="s">
        <v>398</v>
      </c>
      <c r="F189" s="144" t="s">
        <v>434</v>
      </c>
      <c r="G189" s="144" t="s">
        <v>564</v>
      </c>
      <c r="H189" s="144" t="s">
        <v>538</v>
      </c>
      <c r="I189" s="144" t="s">
        <v>539</v>
      </c>
      <c r="J189" s="162">
        <v>144299663</v>
      </c>
      <c r="K189" s="163">
        <v>158597845</v>
      </c>
      <c r="L189" s="162">
        <v>158597845</v>
      </c>
      <c r="M189" s="162">
        <v>0</v>
      </c>
      <c r="N189" s="162">
        <v>36360361.920000002</v>
      </c>
      <c r="O189" s="162">
        <v>0</v>
      </c>
      <c r="P189" s="163">
        <v>93706119.040000007</v>
      </c>
      <c r="Q189" s="162">
        <v>64838730.210000001</v>
      </c>
      <c r="R189" s="162">
        <v>0</v>
      </c>
      <c r="S189" s="162">
        <v>130066480.95999999</v>
      </c>
      <c r="T189" s="162">
        <v>130066480.95999999</v>
      </c>
      <c r="U189" s="162">
        <v>28531364.039999999</v>
      </c>
      <c r="V189" s="162">
        <v>28531364.039999999</v>
      </c>
      <c r="W189" s="162">
        <v>28531364.039999999</v>
      </c>
      <c r="X189" s="162">
        <v>28531364.039999999</v>
      </c>
      <c r="Y189" s="162">
        <v>0</v>
      </c>
      <c r="Z189" s="162">
        <v>0</v>
      </c>
      <c r="AA189" s="162">
        <v>0</v>
      </c>
      <c r="AB189" s="162">
        <v>0</v>
      </c>
      <c r="AC189" s="162">
        <v>14298182</v>
      </c>
      <c r="AD189" s="144" t="s">
        <v>911</v>
      </c>
      <c r="AE189" s="165" t="s">
        <v>913</v>
      </c>
      <c r="AF189" s="144" t="s">
        <v>962</v>
      </c>
      <c r="AG189" s="144" t="s">
        <v>1029</v>
      </c>
      <c r="AH189" s="144" t="s">
        <v>919</v>
      </c>
      <c r="AI189" s="144" t="s">
        <v>919</v>
      </c>
      <c r="AJ189" s="144" t="s">
        <v>919</v>
      </c>
      <c r="AK189" s="144" t="s">
        <v>912</v>
      </c>
      <c r="AL189" s="144" t="s">
        <v>919</v>
      </c>
      <c r="AM189" s="144" t="s">
        <v>919</v>
      </c>
      <c r="AN189" s="144" t="s">
        <v>949</v>
      </c>
      <c r="AO189" s="144" t="s">
        <v>965</v>
      </c>
      <c r="AP189" s="144" t="s">
        <v>539</v>
      </c>
      <c r="AQ189" s="160" t="s">
        <v>922</v>
      </c>
      <c r="AR189" s="144" t="s">
        <v>923</v>
      </c>
    </row>
    <row r="190" spans="3:44">
      <c r="C190" s="160" t="s">
        <v>631</v>
      </c>
      <c r="D190" s="144" t="s">
        <v>540</v>
      </c>
      <c r="E190" s="161" t="s">
        <v>398</v>
      </c>
      <c r="F190" s="144" t="s">
        <v>492</v>
      </c>
      <c r="G190" s="144" t="s">
        <v>564</v>
      </c>
      <c r="H190" s="144" t="s">
        <v>541</v>
      </c>
      <c r="I190" s="144" t="s">
        <v>541</v>
      </c>
      <c r="J190" s="162">
        <v>18000000</v>
      </c>
      <c r="K190" s="163">
        <v>12050000</v>
      </c>
      <c r="L190" s="162">
        <v>12050000</v>
      </c>
      <c r="M190" s="162">
        <v>0</v>
      </c>
      <c r="N190" s="162">
        <v>1432440</v>
      </c>
      <c r="O190" s="162">
        <v>0</v>
      </c>
      <c r="P190" s="163">
        <v>10595880</v>
      </c>
      <c r="Q190" s="162">
        <v>365956</v>
      </c>
      <c r="R190" s="162">
        <v>0</v>
      </c>
      <c r="S190" s="162">
        <v>12028320</v>
      </c>
      <c r="T190" s="162">
        <v>12028320</v>
      </c>
      <c r="U190" s="162">
        <v>21680</v>
      </c>
      <c r="V190" s="162">
        <v>21680</v>
      </c>
      <c r="W190" s="162">
        <v>21680</v>
      </c>
      <c r="X190" s="162">
        <v>21680</v>
      </c>
      <c r="Y190" s="162">
        <v>0</v>
      </c>
      <c r="Z190" s="162">
        <v>0</v>
      </c>
      <c r="AA190" s="162">
        <v>0</v>
      </c>
      <c r="AB190" s="164">
        <v>-5950000</v>
      </c>
      <c r="AC190" s="162">
        <v>0</v>
      </c>
      <c r="AD190" s="144" t="s">
        <v>911</v>
      </c>
      <c r="AE190" s="165" t="s">
        <v>913</v>
      </c>
      <c r="AF190" s="144" t="s">
        <v>1030</v>
      </c>
      <c r="AG190" s="144" t="s">
        <v>1031</v>
      </c>
      <c r="AH190" s="144" t="s">
        <v>919</v>
      </c>
      <c r="AI190" s="144" t="s">
        <v>919</v>
      </c>
      <c r="AJ190" s="144" t="s">
        <v>919</v>
      </c>
      <c r="AK190" s="144" t="s">
        <v>912</v>
      </c>
      <c r="AL190" s="144" t="s">
        <v>919</v>
      </c>
      <c r="AM190" s="144" t="s">
        <v>919</v>
      </c>
      <c r="AN190" s="144" t="s">
        <v>949</v>
      </c>
      <c r="AO190" s="144" t="s">
        <v>1032</v>
      </c>
      <c r="AP190" s="144" t="s">
        <v>541</v>
      </c>
      <c r="AQ190" s="160" t="s">
        <v>922</v>
      </c>
      <c r="AR190" s="144" t="s">
        <v>923</v>
      </c>
    </row>
    <row r="191" spans="3:44">
      <c r="C191" s="160" t="s">
        <v>631</v>
      </c>
      <c r="D191" s="144" t="s">
        <v>656</v>
      </c>
      <c r="E191" s="161" t="s">
        <v>398</v>
      </c>
      <c r="F191" s="144" t="s">
        <v>434</v>
      </c>
      <c r="G191" s="144" t="s">
        <v>564</v>
      </c>
      <c r="H191" s="144" t="s">
        <v>657</v>
      </c>
      <c r="I191" s="144" t="s">
        <v>658</v>
      </c>
      <c r="J191" s="162">
        <v>0</v>
      </c>
      <c r="K191" s="163">
        <v>6200000</v>
      </c>
      <c r="L191" s="162">
        <v>6200000</v>
      </c>
      <c r="M191" s="162">
        <v>0</v>
      </c>
      <c r="N191" s="162">
        <v>1359877.93</v>
      </c>
      <c r="O191" s="162">
        <v>0</v>
      </c>
      <c r="P191" s="163">
        <v>4840122.07</v>
      </c>
      <c r="Q191" s="162">
        <v>4840122.07</v>
      </c>
      <c r="R191" s="162">
        <v>0</v>
      </c>
      <c r="S191" s="162">
        <v>6200000</v>
      </c>
      <c r="T191" s="162">
        <v>6200000</v>
      </c>
      <c r="U191" s="162">
        <v>0</v>
      </c>
      <c r="V191" s="162">
        <v>0</v>
      </c>
      <c r="W191" s="162">
        <v>0</v>
      </c>
      <c r="X191" s="162">
        <v>0</v>
      </c>
      <c r="Y191" s="162">
        <v>0</v>
      </c>
      <c r="Z191" s="162">
        <v>0</v>
      </c>
      <c r="AA191" s="162">
        <v>0</v>
      </c>
      <c r="AB191" s="162">
        <v>0</v>
      </c>
      <c r="AC191" s="162">
        <v>6200000</v>
      </c>
      <c r="AD191" s="144" t="s">
        <v>911</v>
      </c>
      <c r="AE191" s="165" t="s">
        <v>913</v>
      </c>
      <c r="AF191" s="144" t="s">
        <v>966</v>
      </c>
      <c r="AG191" s="144" t="s">
        <v>1093</v>
      </c>
      <c r="AH191" s="144" t="s">
        <v>919</v>
      </c>
      <c r="AI191" s="144" t="s">
        <v>919</v>
      </c>
      <c r="AJ191" s="144" t="s">
        <v>919</v>
      </c>
      <c r="AK191" s="144" t="s">
        <v>912</v>
      </c>
      <c r="AL191" s="144" t="s">
        <v>919</v>
      </c>
      <c r="AM191" s="144" t="s">
        <v>919</v>
      </c>
      <c r="AN191" s="144" t="s">
        <v>949</v>
      </c>
      <c r="AO191" s="144" t="s">
        <v>968</v>
      </c>
      <c r="AP191" s="144" t="s">
        <v>658</v>
      </c>
      <c r="AQ191" s="160" t="s">
        <v>922</v>
      </c>
      <c r="AR191" s="144" t="s">
        <v>923</v>
      </c>
    </row>
    <row r="192" spans="3:44">
      <c r="C192" s="160" t="s">
        <v>631</v>
      </c>
      <c r="D192" s="144" t="s">
        <v>454</v>
      </c>
      <c r="E192" s="161" t="s">
        <v>398</v>
      </c>
      <c r="F192" s="144" t="s">
        <v>434</v>
      </c>
      <c r="G192" s="144" t="s">
        <v>564</v>
      </c>
      <c r="H192" s="144" t="s">
        <v>455</v>
      </c>
      <c r="I192" s="144" t="s">
        <v>456</v>
      </c>
      <c r="J192" s="162">
        <v>50000</v>
      </c>
      <c r="K192" s="163">
        <v>14050000</v>
      </c>
      <c r="L192" s="162">
        <v>14050000</v>
      </c>
      <c r="M192" s="162">
        <v>0</v>
      </c>
      <c r="N192" s="162">
        <v>0</v>
      </c>
      <c r="O192" s="162">
        <v>0</v>
      </c>
      <c r="P192" s="163">
        <v>4597419.1100000003</v>
      </c>
      <c r="Q192" s="162">
        <v>4597419.1100000003</v>
      </c>
      <c r="R192" s="162">
        <v>0</v>
      </c>
      <c r="S192" s="162">
        <v>4597419.1100000003</v>
      </c>
      <c r="T192" s="162">
        <v>4597419.1100000003</v>
      </c>
      <c r="U192" s="162">
        <v>9452580.8900000006</v>
      </c>
      <c r="V192" s="162">
        <v>9452580.8900000006</v>
      </c>
      <c r="W192" s="162">
        <v>9452580.8900000006</v>
      </c>
      <c r="X192" s="162">
        <v>9452580.8900000006</v>
      </c>
      <c r="Y192" s="162">
        <v>0</v>
      </c>
      <c r="Z192" s="162">
        <v>0</v>
      </c>
      <c r="AA192" s="162">
        <v>0</v>
      </c>
      <c r="AB192" s="162">
        <v>0</v>
      </c>
      <c r="AC192" s="162">
        <v>14000000</v>
      </c>
      <c r="AD192" s="144" t="s">
        <v>911</v>
      </c>
      <c r="AE192" s="165" t="s">
        <v>913</v>
      </c>
      <c r="AF192" s="144" t="s">
        <v>966</v>
      </c>
      <c r="AG192" s="144" t="s">
        <v>967</v>
      </c>
      <c r="AH192" s="144" t="s">
        <v>919</v>
      </c>
      <c r="AI192" s="144" t="s">
        <v>919</v>
      </c>
      <c r="AJ192" s="144" t="s">
        <v>919</v>
      </c>
      <c r="AK192" s="144" t="s">
        <v>912</v>
      </c>
      <c r="AL192" s="144" t="s">
        <v>919</v>
      </c>
      <c r="AM192" s="144" t="s">
        <v>919</v>
      </c>
      <c r="AN192" s="144" t="s">
        <v>949</v>
      </c>
      <c r="AO192" s="144" t="s">
        <v>968</v>
      </c>
      <c r="AP192" s="144" t="s">
        <v>456</v>
      </c>
      <c r="AQ192" s="160" t="s">
        <v>922</v>
      </c>
      <c r="AR192" s="144" t="s">
        <v>923</v>
      </c>
    </row>
    <row r="193" spans="3:44">
      <c r="C193" s="160" t="s">
        <v>631</v>
      </c>
      <c r="D193" s="144" t="s">
        <v>542</v>
      </c>
      <c r="E193" s="161" t="s">
        <v>398</v>
      </c>
      <c r="F193" s="144" t="s">
        <v>434</v>
      </c>
      <c r="G193" s="144" t="s">
        <v>564</v>
      </c>
      <c r="H193" s="144" t="s">
        <v>543</v>
      </c>
      <c r="I193" s="144" t="s">
        <v>543</v>
      </c>
      <c r="J193" s="162">
        <v>30000000</v>
      </c>
      <c r="K193" s="163">
        <v>44164591.270000003</v>
      </c>
      <c r="L193" s="162">
        <v>44164591.270000003</v>
      </c>
      <c r="M193" s="162">
        <v>0</v>
      </c>
      <c r="N193" s="162">
        <v>0</v>
      </c>
      <c r="O193" s="162">
        <v>0</v>
      </c>
      <c r="P193" s="163">
        <v>44014834</v>
      </c>
      <c r="Q193" s="162">
        <v>44014834</v>
      </c>
      <c r="R193" s="162">
        <v>0</v>
      </c>
      <c r="S193" s="162">
        <v>44014834</v>
      </c>
      <c r="T193" s="162">
        <v>44014834</v>
      </c>
      <c r="U193" s="162">
        <v>149757.26999999999</v>
      </c>
      <c r="V193" s="162">
        <v>149757.26999999999</v>
      </c>
      <c r="W193" s="162">
        <v>149757.26999999999</v>
      </c>
      <c r="X193" s="162">
        <v>149757.26999999999</v>
      </c>
      <c r="Y193" s="162">
        <v>0</v>
      </c>
      <c r="Z193" s="162">
        <v>0</v>
      </c>
      <c r="AA193" s="162">
        <v>0</v>
      </c>
      <c r="AB193" s="162">
        <v>0</v>
      </c>
      <c r="AC193" s="162">
        <v>14164591.27</v>
      </c>
      <c r="AD193" s="144" t="s">
        <v>911</v>
      </c>
      <c r="AE193" s="165" t="s">
        <v>913</v>
      </c>
      <c r="AF193" s="144" t="s">
        <v>966</v>
      </c>
      <c r="AG193" s="144" t="s">
        <v>1033</v>
      </c>
      <c r="AH193" s="144" t="s">
        <v>919</v>
      </c>
      <c r="AI193" s="144" t="s">
        <v>919</v>
      </c>
      <c r="AJ193" s="144" t="s">
        <v>919</v>
      </c>
      <c r="AK193" s="144" t="s">
        <v>912</v>
      </c>
      <c r="AL193" s="144" t="s">
        <v>919</v>
      </c>
      <c r="AM193" s="144" t="s">
        <v>919</v>
      </c>
      <c r="AN193" s="144" t="s">
        <v>949</v>
      </c>
      <c r="AO193" s="144" t="s">
        <v>968</v>
      </c>
      <c r="AP193" s="144" t="s">
        <v>543</v>
      </c>
      <c r="AQ193" s="160" t="s">
        <v>922</v>
      </c>
      <c r="AR193" s="144" t="s">
        <v>923</v>
      </c>
    </row>
    <row r="194" spans="3:44">
      <c r="C194" s="160" t="s">
        <v>631</v>
      </c>
      <c r="D194" s="144" t="s">
        <v>544</v>
      </c>
      <c r="E194" s="161" t="s">
        <v>398</v>
      </c>
      <c r="F194" s="144" t="s">
        <v>434</v>
      </c>
      <c r="G194" s="144" t="s">
        <v>564</v>
      </c>
      <c r="H194" s="144" t="s">
        <v>545</v>
      </c>
      <c r="I194" s="144" t="s">
        <v>546</v>
      </c>
      <c r="J194" s="162">
        <v>580499888</v>
      </c>
      <c r="K194" s="163">
        <v>705499888</v>
      </c>
      <c r="L194" s="162">
        <v>705499888</v>
      </c>
      <c r="M194" s="162">
        <v>0</v>
      </c>
      <c r="N194" s="162">
        <v>28899422.170000002</v>
      </c>
      <c r="O194" s="162">
        <v>0</v>
      </c>
      <c r="P194" s="163">
        <v>670779664.97000003</v>
      </c>
      <c r="Q194" s="162">
        <v>600678339.25</v>
      </c>
      <c r="R194" s="162">
        <v>0</v>
      </c>
      <c r="S194" s="162">
        <v>699679087.13999999</v>
      </c>
      <c r="T194" s="162">
        <v>699679087.13999999</v>
      </c>
      <c r="U194" s="162">
        <v>5820800.8600000003</v>
      </c>
      <c r="V194" s="162">
        <v>5820800.8600000003</v>
      </c>
      <c r="W194" s="162">
        <v>5820800.8600000003</v>
      </c>
      <c r="X194" s="162">
        <v>5820800.8600000003</v>
      </c>
      <c r="Y194" s="162">
        <v>0</v>
      </c>
      <c r="Z194" s="162">
        <v>0</v>
      </c>
      <c r="AA194" s="162">
        <v>0</v>
      </c>
      <c r="AB194" s="162">
        <v>0</v>
      </c>
      <c r="AC194" s="162">
        <v>125000000</v>
      </c>
      <c r="AD194" s="144" t="s">
        <v>911</v>
      </c>
      <c r="AE194" s="165" t="s">
        <v>914</v>
      </c>
      <c r="AF194" s="144" t="s">
        <v>969</v>
      </c>
      <c r="AG194" s="144" t="s">
        <v>1034</v>
      </c>
      <c r="AH194" s="144" t="s">
        <v>919</v>
      </c>
      <c r="AI194" s="144" t="s">
        <v>919</v>
      </c>
      <c r="AJ194" s="144" t="s">
        <v>919</v>
      </c>
      <c r="AK194" s="144" t="s">
        <v>912</v>
      </c>
      <c r="AL194" s="144" t="s">
        <v>919</v>
      </c>
      <c r="AM194" s="144" t="s">
        <v>919</v>
      </c>
      <c r="AN194" s="144" t="s">
        <v>971</v>
      </c>
      <c r="AO194" s="144" t="s">
        <v>972</v>
      </c>
      <c r="AP194" s="144" t="s">
        <v>546</v>
      </c>
      <c r="AQ194" s="160" t="s">
        <v>922</v>
      </c>
      <c r="AR194" s="144" t="s">
        <v>923</v>
      </c>
    </row>
    <row r="195" spans="3:44">
      <c r="C195" s="160" t="s">
        <v>631</v>
      </c>
      <c r="D195" s="144" t="s">
        <v>547</v>
      </c>
      <c r="E195" s="161" t="s">
        <v>398</v>
      </c>
      <c r="F195" s="144" t="s">
        <v>434</v>
      </c>
      <c r="G195" s="144" t="s">
        <v>564</v>
      </c>
      <c r="H195" s="144" t="s">
        <v>548</v>
      </c>
      <c r="I195" s="144" t="s">
        <v>549</v>
      </c>
      <c r="J195" s="162">
        <v>230653500</v>
      </c>
      <c r="K195" s="163">
        <v>377937069</v>
      </c>
      <c r="L195" s="162">
        <v>377937069</v>
      </c>
      <c r="M195" s="162">
        <v>0</v>
      </c>
      <c r="N195" s="162">
        <v>0</v>
      </c>
      <c r="O195" s="162">
        <v>0</v>
      </c>
      <c r="P195" s="163">
        <v>302714514</v>
      </c>
      <c r="Q195" s="162">
        <v>302714514</v>
      </c>
      <c r="R195" s="162">
        <v>0</v>
      </c>
      <c r="S195" s="162">
        <v>302714514</v>
      </c>
      <c r="T195" s="162">
        <v>302714514</v>
      </c>
      <c r="U195" s="162">
        <v>75222555</v>
      </c>
      <c r="V195" s="162">
        <v>75222555</v>
      </c>
      <c r="W195" s="162">
        <v>75222555</v>
      </c>
      <c r="X195" s="162">
        <v>75222555</v>
      </c>
      <c r="Y195" s="162">
        <v>0</v>
      </c>
      <c r="Z195" s="162">
        <v>0</v>
      </c>
      <c r="AA195" s="162">
        <v>0</v>
      </c>
      <c r="AB195" s="162">
        <v>0</v>
      </c>
      <c r="AC195" s="162">
        <v>147283569</v>
      </c>
      <c r="AD195" s="144" t="s">
        <v>911</v>
      </c>
      <c r="AE195" s="165" t="s">
        <v>914</v>
      </c>
      <c r="AF195" s="144" t="s">
        <v>969</v>
      </c>
      <c r="AG195" s="144" t="s">
        <v>1035</v>
      </c>
      <c r="AH195" s="144" t="s">
        <v>919</v>
      </c>
      <c r="AI195" s="144" t="s">
        <v>919</v>
      </c>
      <c r="AJ195" s="144" t="s">
        <v>919</v>
      </c>
      <c r="AK195" s="144" t="s">
        <v>912</v>
      </c>
      <c r="AL195" s="144" t="s">
        <v>919</v>
      </c>
      <c r="AM195" s="144" t="s">
        <v>919</v>
      </c>
      <c r="AN195" s="144" t="s">
        <v>971</v>
      </c>
      <c r="AO195" s="144" t="s">
        <v>972</v>
      </c>
      <c r="AP195" s="144" t="s">
        <v>549</v>
      </c>
      <c r="AQ195" s="160" t="s">
        <v>922</v>
      </c>
      <c r="AR195" s="144" t="s">
        <v>923</v>
      </c>
    </row>
    <row r="196" spans="3:44">
      <c r="C196" s="160" t="s">
        <v>631</v>
      </c>
      <c r="D196" s="144" t="s">
        <v>659</v>
      </c>
      <c r="E196" s="161" t="s">
        <v>398</v>
      </c>
      <c r="F196" s="144" t="s">
        <v>434</v>
      </c>
      <c r="G196" s="144" t="s">
        <v>564</v>
      </c>
      <c r="H196" s="144" t="s">
        <v>660</v>
      </c>
      <c r="I196" s="144" t="s">
        <v>661</v>
      </c>
      <c r="J196" s="162">
        <v>10000000</v>
      </c>
      <c r="K196" s="163">
        <v>21454795</v>
      </c>
      <c r="L196" s="162">
        <v>21454795</v>
      </c>
      <c r="M196" s="162">
        <v>0</v>
      </c>
      <c r="N196" s="162">
        <v>183060</v>
      </c>
      <c r="O196" s="162">
        <v>0</v>
      </c>
      <c r="P196" s="163">
        <v>20726314.120000001</v>
      </c>
      <c r="Q196" s="162">
        <v>20726314.120000001</v>
      </c>
      <c r="R196" s="162">
        <v>0</v>
      </c>
      <c r="S196" s="162">
        <v>20909374.120000001</v>
      </c>
      <c r="T196" s="162">
        <v>20909374.120000001</v>
      </c>
      <c r="U196" s="162">
        <v>545420.88</v>
      </c>
      <c r="V196" s="162">
        <v>545420.88</v>
      </c>
      <c r="W196" s="162">
        <v>545420.88</v>
      </c>
      <c r="X196" s="162">
        <v>545420.88</v>
      </c>
      <c r="Y196" s="162">
        <v>0</v>
      </c>
      <c r="Z196" s="162">
        <v>0</v>
      </c>
      <c r="AA196" s="162">
        <v>0</v>
      </c>
      <c r="AB196" s="162">
        <v>0</v>
      </c>
      <c r="AC196" s="162">
        <v>11454795</v>
      </c>
      <c r="AD196" s="144" t="s">
        <v>911</v>
      </c>
      <c r="AE196" s="165" t="s">
        <v>914</v>
      </c>
      <c r="AF196" s="144" t="s">
        <v>969</v>
      </c>
      <c r="AG196" s="144" t="s">
        <v>1094</v>
      </c>
      <c r="AH196" s="144" t="s">
        <v>919</v>
      </c>
      <c r="AI196" s="144" t="s">
        <v>919</v>
      </c>
      <c r="AJ196" s="144" t="s">
        <v>919</v>
      </c>
      <c r="AK196" s="144" t="s">
        <v>912</v>
      </c>
      <c r="AL196" s="144" t="s">
        <v>919</v>
      </c>
      <c r="AM196" s="144" t="s">
        <v>919</v>
      </c>
      <c r="AN196" s="144" t="s">
        <v>971</v>
      </c>
      <c r="AO196" s="144" t="s">
        <v>972</v>
      </c>
      <c r="AP196" s="144" t="s">
        <v>661</v>
      </c>
      <c r="AQ196" s="160" t="s">
        <v>922</v>
      </c>
      <c r="AR196" s="144" t="s">
        <v>923</v>
      </c>
    </row>
    <row r="197" spans="3:44">
      <c r="C197" s="160" t="s">
        <v>631</v>
      </c>
      <c r="D197" s="144" t="s">
        <v>457</v>
      </c>
      <c r="E197" s="161" t="s">
        <v>398</v>
      </c>
      <c r="F197" s="144" t="s">
        <v>434</v>
      </c>
      <c r="G197" s="144" t="s">
        <v>564</v>
      </c>
      <c r="H197" s="144" t="s">
        <v>458</v>
      </c>
      <c r="I197" s="144" t="s">
        <v>459</v>
      </c>
      <c r="J197" s="162">
        <v>22736910</v>
      </c>
      <c r="K197" s="163">
        <v>22731493</v>
      </c>
      <c r="L197" s="162">
        <v>22731493</v>
      </c>
      <c r="M197" s="162">
        <v>0</v>
      </c>
      <c r="N197" s="162">
        <v>1756930.78</v>
      </c>
      <c r="O197" s="162">
        <v>0</v>
      </c>
      <c r="P197" s="163">
        <v>19898448.48</v>
      </c>
      <c r="Q197" s="162">
        <v>19898448.48</v>
      </c>
      <c r="R197" s="162">
        <v>0</v>
      </c>
      <c r="S197" s="162">
        <v>21655379.260000002</v>
      </c>
      <c r="T197" s="162">
        <v>21655379.260000002</v>
      </c>
      <c r="U197" s="162">
        <v>1076113.74</v>
      </c>
      <c r="V197" s="162">
        <v>1076113.74</v>
      </c>
      <c r="W197" s="162">
        <v>1076113.74</v>
      </c>
      <c r="X197" s="162">
        <v>1076113.74</v>
      </c>
      <c r="Y197" s="162">
        <v>0</v>
      </c>
      <c r="Z197" s="162">
        <v>0</v>
      </c>
      <c r="AA197" s="162">
        <v>0</v>
      </c>
      <c r="AB197" s="164">
        <v>-5417</v>
      </c>
      <c r="AC197" s="162">
        <v>0</v>
      </c>
      <c r="AD197" s="144" t="s">
        <v>911</v>
      </c>
      <c r="AE197" s="165" t="s">
        <v>914</v>
      </c>
      <c r="AF197" s="144" t="s">
        <v>969</v>
      </c>
      <c r="AG197" s="144" t="s">
        <v>970</v>
      </c>
      <c r="AH197" s="144" t="s">
        <v>919</v>
      </c>
      <c r="AI197" s="144" t="s">
        <v>919</v>
      </c>
      <c r="AJ197" s="144" t="s">
        <v>919</v>
      </c>
      <c r="AK197" s="144" t="s">
        <v>912</v>
      </c>
      <c r="AL197" s="144" t="s">
        <v>919</v>
      </c>
      <c r="AM197" s="144" t="s">
        <v>919</v>
      </c>
      <c r="AN197" s="144" t="s">
        <v>971</v>
      </c>
      <c r="AO197" s="144" t="s">
        <v>972</v>
      </c>
      <c r="AP197" s="144" t="s">
        <v>459</v>
      </c>
      <c r="AQ197" s="160" t="s">
        <v>922</v>
      </c>
      <c r="AR197" s="144" t="s">
        <v>923</v>
      </c>
    </row>
    <row r="198" spans="3:44">
      <c r="C198" s="160" t="s">
        <v>631</v>
      </c>
      <c r="D198" s="144" t="s">
        <v>662</v>
      </c>
      <c r="E198" s="161" t="s">
        <v>398</v>
      </c>
      <c r="F198" s="144" t="s">
        <v>434</v>
      </c>
      <c r="G198" s="144" t="s">
        <v>564</v>
      </c>
      <c r="H198" s="144" t="s">
        <v>663</v>
      </c>
      <c r="I198" s="144" t="s">
        <v>664</v>
      </c>
      <c r="J198" s="162">
        <v>4493200</v>
      </c>
      <c r="K198" s="163">
        <v>2000000</v>
      </c>
      <c r="L198" s="162">
        <v>2000000</v>
      </c>
      <c r="M198" s="162">
        <v>0</v>
      </c>
      <c r="N198" s="162">
        <v>0</v>
      </c>
      <c r="O198" s="162">
        <v>0</v>
      </c>
      <c r="P198" s="163">
        <v>1987347.95</v>
      </c>
      <c r="Q198" s="162">
        <v>1987347.95</v>
      </c>
      <c r="R198" s="162">
        <v>0</v>
      </c>
      <c r="S198" s="162">
        <v>1987347.95</v>
      </c>
      <c r="T198" s="162">
        <v>1987347.95</v>
      </c>
      <c r="U198" s="162">
        <v>12652.05</v>
      </c>
      <c r="V198" s="162">
        <v>12652.05</v>
      </c>
      <c r="W198" s="162">
        <v>12652.05</v>
      </c>
      <c r="X198" s="162">
        <v>12652.05</v>
      </c>
      <c r="Y198" s="162">
        <v>0</v>
      </c>
      <c r="Z198" s="162">
        <v>0</v>
      </c>
      <c r="AA198" s="162">
        <v>0</v>
      </c>
      <c r="AB198" s="164">
        <v>-2493200</v>
      </c>
      <c r="AC198" s="162">
        <v>0</v>
      </c>
      <c r="AD198" s="144" t="s">
        <v>911</v>
      </c>
      <c r="AE198" s="165" t="s">
        <v>914</v>
      </c>
      <c r="AF198" s="144" t="s">
        <v>969</v>
      </c>
      <c r="AG198" s="144" t="s">
        <v>1095</v>
      </c>
      <c r="AH198" s="144" t="s">
        <v>919</v>
      </c>
      <c r="AI198" s="144" t="s">
        <v>919</v>
      </c>
      <c r="AJ198" s="144" t="s">
        <v>919</v>
      </c>
      <c r="AK198" s="144" t="s">
        <v>912</v>
      </c>
      <c r="AL198" s="144" t="s">
        <v>919</v>
      </c>
      <c r="AM198" s="144" t="s">
        <v>919</v>
      </c>
      <c r="AN198" s="144" t="s">
        <v>971</v>
      </c>
      <c r="AO198" s="144" t="s">
        <v>972</v>
      </c>
      <c r="AP198" s="144" t="s">
        <v>664</v>
      </c>
      <c r="AQ198" s="160" t="s">
        <v>922</v>
      </c>
      <c r="AR198" s="144" t="s">
        <v>923</v>
      </c>
    </row>
    <row r="199" spans="3:44">
      <c r="C199" s="160" t="s">
        <v>631</v>
      </c>
      <c r="D199" s="144" t="s">
        <v>550</v>
      </c>
      <c r="E199" s="161" t="s">
        <v>398</v>
      </c>
      <c r="F199" s="144" t="s">
        <v>434</v>
      </c>
      <c r="G199" s="144" t="s">
        <v>564</v>
      </c>
      <c r="H199" s="144" t="s">
        <v>551</v>
      </c>
      <c r="I199" s="144" t="s">
        <v>551</v>
      </c>
      <c r="J199" s="162">
        <v>108000000</v>
      </c>
      <c r="K199" s="163">
        <v>144000000</v>
      </c>
      <c r="L199" s="162">
        <v>144000000</v>
      </c>
      <c r="M199" s="162">
        <v>0</v>
      </c>
      <c r="N199" s="162">
        <v>31253724.940000001</v>
      </c>
      <c r="O199" s="162">
        <v>0</v>
      </c>
      <c r="P199" s="163">
        <v>101666350.47</v>
      </c>
      <c r="Q199" s="162">
        <v>101666350.47</v>
      </c>
      <c r="R199" s="162">
        <v>0</v>
      </c>
      <c r="S199" s="162">
        <v>132920075.41</v>
      </c>
      <c r="T199" s="162">
        <v>132920075.41</v>
      </c>
      <c r="U199" s="162">
        <v>11079924.59</v>
      </c>
      <c r="V199" s="162">
        <v>11079924.59</v>
      </c>
      <c r="W199" s="162">
        <v>11079924.59</v>
      </c>
      <c r="X199" s="162">
        <v>11079924.59</v>
      </c>
      <c r="Y199" s="162">
        <v>0</v>
      </c>
      <c r="Z199" s="162">
        <v>0</v>
      </c>
      <c r="AA199" s="162">
        <v>0</v>
      </c>
      <c r="AB199" s="162">
        <v>0</v>
      </c>
      <c r="AC199" s="162">
        <v>36000000</v>
      </c>
      <c r="AD199" s="144" t="s">
        <v>911</v>
      </c>
      <c r="AE199" s="165" t="s">
        <v>914</v>
      </c>
      <c r="AF199" s="144" t="s">
        <v>997</v>
      </c>
      <c r="AG199" s="144" t="s">
        <v>1036</v>
      </c>
      <c r="AH199" s="144" t="s">
        <v>919</v>
      </c>
      <c r="AI199" s="144" t="s">
        <v>919</v>
      </c>
      <c r="AJ199" s="144" t="s">
        <v>919</v>
      </c>
      <c r="AK199" s="144" t="s">
        <v>912</v>
      </c>
      <c r="AL199" s="144" t="s">
        <v>919</v>
      </c>
      <c r="AM199" s="144" t="s">
        <v>919</v>
      </c>
      <c r="AN199" s="144" t="s">
        <v>971</v>
      </c>
      <c r="AO199" s="144" t="s">
        <v>1037</v>
      </c>
      <c r="AP199" s="144" t="s">
        <v>551</v>
      </c>
      <c r="AQ199" s="160" t="s">
        <v>922</v>
      </c>
      <c r="AR199" s="144" t="s">
        <v>923</v>
      </c>
    </row>
    <row r="200" spans="3:44">
      <c r="C200" s="160" t="s">
        <v>631</v>
      </c>
      <c r="D200" s="144" t="s">
        <v>665</v>
      </c>
      <c r="E200" s="161" t="s">
        <v>398</v>
      </c>
      <c r="F200" s="144" t="s">
        <v>434</v>
      </c>
      <c r="G200" s="144" t="s">
        <v>564</v>
      </c>
      <c r="H200" s="144" t="s">
        <v>666</v>
      </c>
      <c r="I200" s="144" t="s">
        <v>667</v>
      </c>
      <c r="J200" s="162">
        <v>27978913</v>
      </c>
      <c r="K200" s="163">
        <v>28815285</v>
      </c>
      <c r="L200" s="162">
        <v>28815285</v>
      </c>
      <c r="M200" s="162">
        <v>0</v>
      </c>
      <c r="N200" s="162">
        <v>0</v>
      </c>
      <c r="O200" s="162">
        <v>0</v>
      </c>
      <c r="P200" s="163">
        <v>27955578.5</v>
      </c>
      <c r="Q200" s="162">
        <v>27806147.300000001</v>
      </c>
      <c r="R200" s="162">
        <v>0</v>
      </c>
      <c r="S200" s="162">
        <v>27955578.5</v>
      </c>
      <c r="T200" s="162">
        <v>27955578.5</v>
      </c>
      <c r="U200" s="162">
        <v>859706.5</v>
      </c>
      <c r="V200" s="162">
        <v>859706.5</v>
      </c>
      <c r="W200" s="162">
        <v>859706.5</v>
      </c>
      <c r="X200" s="162">
        <v>859706.5</v>
      </c>
      <c r="Y200" s="162">
        <v>0</v>
      </c>
      <c r="Z200" s="162">
        <v>0</v>
      </c>
      <c r="AA200" s="162">
        <v>0</v>
      </c>
      <c r="AB200" s="162">
        <v>0</v>
      </c>
      <c r="AC200" s="162">
        <v>836372</v>
      </c>
      <c r="AD200" s="144" t="s">
        <v>911</v>
      </c>
      <c r="AE200" s="165" t="s">
        <v>914</v>
      </c>
      <c r="AF200" s="144" t="s">
        <v>997</v>
      </c>
      <c r="AG200" s="144" t="s">
        <v>1096</v>
      </c>
      <c r="AH200" s="144" t="s">
        <v>919</v>
      </c>
      <c r="AI200" s="144" t="s">
        <v>919</v>
      </c>
      <c r="AJ200" s="144" t="s">
        <v>919</v>
      </c>
      <c r="AK200" s="144" t="s">
        <v>912</v>
      </c>
      <c r="AL200" s="144" t="s">
        <v>919</v>
      </c>
      <c r="AM200" s="144" t="s">
        <v>919</v>
      </c>
      <c r="AN200" s="144" t="s">
        <v>971</v>
      </c>
      <c r="AO200" s="144" t="s">
        <v>1037</v>
      </c>
      <c r="AP200" s="144" t="s">
        <v>667</v>
      </c>
      <c r="AQ200" s="160" t="s">
        <v>922</v>
      </c>
      <c r="AR200" s="144" t="s">
        <v>923</v>
      </c>
    </row>
    <row r="201" spans="3:44">
      <c r="C201" s="160" t="s">
        <v>631</v>
      </c>
      <c r="D201" s="144" t="s">
        <v>552</v>
      </c>
      <c r="E201" s="161" t="s">
        <v>398</v>
      </c>
      <c r="F201" s="144" t="s">
        <v>434</v>
      </c>
      <c r="G201" s="144" t="s">
        <v>564</v>
      </c>
      <c r="H201" s="144" t="s">
        <v>553</v>
      </c>
      <c r="I201" s="144" t="s">
        <v>554</v>
      </c>
      <c r="J201" s="162">
        <v>62028575</v>
      </c>
      <c r="K201" s="163">
        <v>133912300</v>
      </c>
      <c r="L201" s="162">
        <v>133912300</v>
      </c>
      <c r="M201" s="162">
        <v>0</v>
      </c>
      <c r="N201" s="162">
        <v>45785171.810000002</v>
      </c>
      <c r="O201" s="162">
        <v>0</v>
      </c>
      <c r="P201" s="163">
        <v>82981030.269999996</v>
      </c>
      <c r="Q201" s="162">
        <v>79529088.129999995</v>
      </c>
      <c r="R201" s="162">
        <v>0</v>
      </c>
      <c r="S201" s="162">
        <v>128766202.08</v>
      </c>
      <c r="T201" s="162">
        <v>128766202.08</v>
      </c>
      <c r="U201" s="162">
        <v>5146097.92</v>
      </c>
      <c r="V201" s="162">
        <v>5146097.92</v>
      </c>
      <c r="W201" s="162">
        <v>5146097.92</v>
      </c>
      <c r="X201" s="162">
        <v>5146097.92</v>
      </c>
      <c r="Y201" s="162">
        <v>0</v>
      </c>
      <c r="Z201" s="162">
        <v>0</v>
      </c>
      <c r="AA201" s="162">
        <v>0</v>
      </c>
      <c r="AB201" s="162">
        <v>0</v>
      </c>
      <c r="AC201" s="162">
        <v>71883725</v>
      </c>
      <c r="AD201" s="144" t="s">
        <v>911</v>
      </c>
      <c r="AE201" s="165" t="s">
        <v>914</v>
      </c>
      <c r="AF201" s="144" t="s">
        <v>1038</v>
      </c>
      <c r="AG201" s="144" t="s">
        <v>1039</v>
      </c>
      <c r="AH201" s="144" t="s">
        <v>919</v>
      </c>
      <c r="AI201" s="144" t="s">
        <v>919</v>
      </c>
      <c r="AJ201" s="144" t="s">
        <v>919</v>
      </c>
      <c r="AK201" s="144" t="s">
        <v>912</v>
      </c>
      <c r="AL201" s="144" t="s">
        <v>919</v>
      </c>
      <c r="AM201" s="144" t="s">
        <v>919</v>
      </c>
      <c r="AN201" s="144" t="s">
        <v>971</v>
      </c>
      <c r="AO201" s="144" t="s">
        <v>1040</v>
      </c>
      <c r="AP201" s="144" t="s">
        <v>554</v>
      </c>
      <c r="AQ201" s="160" t="s">
        <v>922</v>
      </c>
      <c r="AR201" s="144" t="s">
        <v>923</v>
      </c>
    </row>
    <row r="202" spans="3:44">
      <c r="C202" s="160" t="s">
        <v>631</v>
      </c>
      <c r="D202" s="144" t="s">
        <v>605</v>
      </c>
      <c r="E202" s="161" t="s">
        <v>398</v>
      </c>
      <c r="F202" s="144" t="s">
        <v>434</v>
      </c>
      <c r="G202" s="144" t="s">
        <v>564</v>
      </c>
      <c r="H202" s="144" t="s">
        <v>606</v>
      </c>
      <c r="I202" s="144" t="s">
        <v>607</v>
      </c>
      <c r="J202" s="162">
        <v>90000000</v>
      </c>
      <c r="K202" s="163">
        <v>49173543</v>
      </c>
      <c r="L202" s="162">
        <v>49173543</v>
      </c>
      <c r="M202" s="162">
        <v>0</v>
      </c>
      <c r="N202" s="162">
        <v>9511119.5999999996</v>
      </c>
      <c r="O202" s="162">
        <v>0</v>
      </c>
      <c r="P202" s="163">
        <v>39660628.130000003</v>
      </c>
      <c r="Q202" s="162">
        <v>39660628.130000003</v>
      </c>
      <c r="R202" s="162">
        <v>0</v>
      </c>
      <c r="S202" s="162">
        <v>49171747.729999997</v>
      </c>
      <c r="T202" s="162">
        <v>49171747.729999997</v>
      </c>
      <c r="U202" s="162">
        <v>1795.27</v>
      </c>
      <c r="V202" s="162">
        <v>1795.27</v>
      </c>
      <c r="W202" s="162">
        <v>1795.27</v>
      </c>
      <c r="X202" s="162">
        <v>1795.27</v>
      </c>
      <c r="Y202" s="162">
        <v>0</v>
      </c>
      <c r="Z202" s="162">
        <v>0</v>
      </c>
      <c r="AA202" s="162">
        <v>0</v>
      </c>
      <c r="AB202" s="164">
        <v>-40826457</v>
      </c>
      <c r="AC202" s="162">
        <v>0</v>
      </c>
      <c r="AD202" s="144" t="s">
        <v>911</v>
      </c>
      <c r="AE202" s="165" t="s">
        <v>914</v>
      </c>
      <c r="AF202" s="144" t="s">
        <v>1038</v>
      </c>
      <c r="AG202" s="144" t="s">
        <v>1074</v>
      </c>
      <c r="AH202" s="144" t="s">
        <v>919</v>
      </c>
      <c r="AI202" s="144" t="s">
        <v>919</v>
      </c>
      <c r="AJ202" s="144" t="s">
        <v>919</v>
      </c>
      <c r="AK202" s="144" t="s">
        <v>912</v>
      </c>
      <c r="AL202" s="144" t="s">
        <v>919</v>
      </c>
      <c r="AM202" s="144" t="s">
        <v>919</v>
      </c>
      <c r="AN202" s="144" t="s">
        <v>971</v>
      </c>
      <c r="AO202" s="144" t="s">
        <v>1040</v>
      </c>
      <c r="AP202" s="144" t="s">
        <v>607</v>
      </c>
      <c r="AQ202" s="160" t="s">
        <v>922</v>
      </c>
      <c r="AR202" s="144" t="s">
        <v>923</v>
      </c>
    </row>
    <row r="203" spans="3:44">
      <c r="C203" s="160" t="s">
        <v>631</v>
      </c>
      <c r="D203" s="144" t="s">
        <v>608</v>
      </c>
      <c r="E203" s="161" t="s">
        <v>398</v>
      </c>
      <c r="F203" s="144" t="s">
        <v>434</v>
      </c>
      <c r="G203" s="144" t="s">
        <v>564</v>
      </c>
      <c r="H203" s="144" t="s">
        <v>609</v>
      </c>
      <c r="I203" s="144" t="s">
        <v>610</v>
      </c>
      <c r="J203" s="162">
        <v>62095708</v>
      </c>
      <c r="K203" s="163">
        <v>62091706</v>
      </c>
      <c r="L203" s="162">
        <v>62091706</v>
      </c>
      <c r="M203" s="162">
        <v>0</v>
      </c>
      <c r="N203" s="162">
        <v>1808950</v>
      </c>
      <c r="O203" s="162">
        <v>0</v>
      </c>
      <c r="P203" s="163">
        <v>56013730.560000002</v>
      </c>
      <c r="Q203" s="162">
        <v>51560930.560000002</v>
      </c>
      <c r="R203" s="162">
        <v>0</v>
      </c>
      <c r="S203" s="162">
        <v>57822680.560000002</v>
      </c>
      <c r="T203" s="162">
        <v>57822680.560000002</v>
      </c>
      <c r="U203" s="162">
        <v>4269025.4400000004</v>
      </c>
      <c r="V203" s="162">
        <v>4269025.4400000004</v>
      </c>
      <c r="W203" s="162">
        <v>4269025.4400000004</v>
      </c>
      <c r="X203" s="162">
        <v>4269025.4400000004</v>
      </c>
      <c r="Y203" s="162">
        <v>0</v>
      </c>
      <c r="Z203" s="162">
        <v>0</v>
      </c>
      <c r="AA203" s="162">
        <v>0</v>
      </c>
      <c r="AB203" s="164">
        <v>-4002</v>
      </c>
      <c r="AC203" s="162">
        <v>0</v>
      </c>
      <c r="AD203" s="144" t="s">
        <v>911</v>
      </c>
      <c r="AE203" s="165" t="s">
        <v>914</v>
      </c>
      <c r="AF203" s="144" t="s">
        <v>1038</v>
      </c>
      <c r="AG203" s="144" t="s">
        <v>1075</v>
      </c>
      <c r="AH203" s="144" t="s">
        <v>919</v>
      </c>
      <c r="AI203" s="144" t="s">
        <v>919</v>
      </c>
      <c r="AJ203" s="144" t="s">
        <v>919</v>
      </c>
      <c r="AK203" s="144" t="s">
        <v>912</v>
      </c>
      <c r="AL203" s="144" t="s">
        <v>919</v>
      </c>
      <c r="AM203" s="144" t="s">
        <v>919</v>
      </c>
      <c r="AN203" s="144" t="s">
        <v>971</v>
      </c>
      <c r="AO203" s="144" t="s">
        <v>1040</v>
      </c>
      <c r="AP203" s="144" t="s">
        <v>610</v>
      </c>
      <c r="AQ203" s="160" t="s">
        <v>922</v>
      </c>
      <c r="AR203" s="144" t="s">
        <v>923</v>
      </c>
    </row>
    <row r="204" spans="3:44">
      <c r="C204" s="160" t="s">
        <v>631</v>
      </c>
      <c r="D204" s="144" t="s">
        <v>611</v>
      </c>
      <c r="E204" s="161" t="s">
        <v>398</v>
      </c>
      <c r="F204" s="144" t="s">
        <v>434</v>
      </c>
      <c r="G204" s="144" t="s">
        <v>564</v>
      </c>
      <c r="H204" s="144" t="s">
        <v>612</v>
      </c>
      <c r="I204" s="144" t="s">
        <v>613</v>
      </c>
      <c r="J204" s="162">
        <v>104995476</v>
      </c>
      <c r="K204" s="163">
        <v>111262644</v>
      </c>
      <c r="L204" s="162">
        <v>111262644</v>
      </c>
      <c r="M204" s="162">
        <v>0</v>
      </c>
      <c r="N204" s="162">
        <v>6377185.3799999999</v>
      </c>
      <c r="O204" s="162">
        <v>0</v>
      </c>
      <c r="P204" s="163">
        <v>93620297.040000007</v>
      </c>
      <c r="Q204" s="162">
        <v>82365242.959999993</v>
      </c>
      <c r="R204" s="162">
        <v>0</v>
      </c>
      <c r="S204" s="162">
        <v>99997482.420000002</v>
      </c>
      <c r="T204" s="162">
        <v>99997482.420000002</v>
      </c>
      <c r="U204" s="162">
        <v>11265161.58</v>
      </c>
      <c r="V204" s="162">
        <v>11265161.58</v>
      </c>
      <c r="W204" s="162">
        <v>11265161.58</v>
      </c>
      <c r="X204" s="162">
        <v>11265161.58</v>
      </c>
      <c r="Y204" s="162">
        <v>0</v>
      </c>
      <c r="Z204" s="162">
        <v>0</v>
      </c>
      <c r="AA204" s="162">
        <v>0</v>
      </c>
      <c r="AB204" s="162">
        <v>0</v>
      </c>
      <c r="AC204" s="162">
        <v>6267168</v>
      </c>
      <c r="AD204" s="144" t="s">
        <v>911</v>
      </c>
      <c r="AE204" s="165" t="s">
        <v>914</v>
      </c>
      <c r="AF204" s="144" t="s">
        <v>1038</v>
      </c>
      <c r="AG204" s="144" t="s">
        <v>1076</v>
      </c>
      <c r="AH204" s="144" t="s">
        <v>919</v>
      </c>
      <c r="AI204" s="144" t="s">
        <v>919</v>
      </c>
      <c r="AJ204" s="144" t="s">
        <v>919</v>
      </c>
      <c r="AK204" s="144" t="s">
        <v>912</v>
      </c>
      <c r="AL204" s="144" t="s">
        <v>919</v>
      </c>
      <c r="AM204" s="144" t="s">
        <v>919</v>
      </c>
      <c r="AN204" s="144" t="s">
        <v>971</v>
      </c>
      <c r="AO204" s="144" t="s">
        <v>1040</v>
      </c>
      <c r="AP204" s="144" t="s">
        <v>613</v>
      </c>
      <c r="AQ204" s="160" t="s">
        <v>922</v>
      </c>
      <c r="AR204" s="144" t="s">
        <v>923</v>
      </c>
    </row>
    <row r="205" spans="3:44">
      <c r="C205" s="160" t="s">
        <v>631</v>
      </c>
      <c r="D205" s="144" t="s">
        <v>668</v>
      </c>
      <c r="E205" s="161" t="s">
        <v>398</v>
      </c>
      <c r="F205" s="144" t="s">
        <v>434</v>
      </c>
      <c r="G205" s="144" t="s">
        <v>564</v>
      </c>
      <c r="H205" s="144" t="s">
        <v>669</v>
      </c>
      <c r="I205" s="144" t="s">
        <v>670</v>
      </c>
      <c r="J205" s="162">
        <v>1499125</v>
      </c>
      <c r="K205" s="163">
        <v>1499125</v>
      </c>
      <c r="L205" s="162">
        <v>1499125</v>
      </c>
      <c r="M205" s="162">
        <v>0</v>
      </c>
      <c r="N205" s="162">
        <v>0</v>
      </c>
      <c r="O205" s="162">
        <v>0</v>
      </c>
      <c r="P205" s="163">
        <v>1473217.16</v>
      </c>
      <c r="Q205" s="162">
        <v>1473217.16</v>
      </c>
      <c r="R205" s="162">
        <v>0</v>
      </c>
      <c r="S205" s="162">
        <v>1473217.16</v>
      </c>
      <c r="T205" s="162">
        <v>1473217.16</v>
      </c>
      <c r="U205" s="162">
        <v>25907.84</v>
      </c>
      <c r="V205" s="162">
        <v>25907.84</v>
      </c>
      <c r="W205" s="162">
        <v>25907.84</v>
      </c>
      <c r="X205" s="162">
        <v>25907.84</v>
      </c>
      <c r="Y205" s="162">
        <v>0</v>
      </c>
      <c r="Z205" s="162">
        <v>0</v>
      </c>
      <c r="AA205" s="162">
        <v>0</v>
      </c>
      <c r="AB205" s="162">
        <v>0</v>
      </c>
      <c r="AC205" s="162">
        <v>0</v>
      </c>
      <c r="AD205" s="144" t="s">
        <v>911</v>
      </c>
      <c r="AE205" s="165" t="s">
        <v>914</v>
      </c>
      <c r="AF205" s="144" t="s">
        <v>1038</v>
      </c>
      <c r="AG205" s="144" t="s">
        <v>1097</v>
      </c>
      <c r="AH205" s="144" t="s">
        <v>919</v>
      </c>
      <c r="AI205" s="144" t="s">
        <v>919</v>
      </c>
      <c r="AJ205" s="144" t="s">
        <v>919</v>
      </c>
      <c r="AK205" s="144" t="s">
        <v>912</v>
      </c>
      <c r="AL205" s="144" t="s">
        <v>919</v>
      </c>
      <c r="AM205" s="144" t="s">
        <v>919</v>
      </c>
      <c r="AN205" s="144" t="s">
        <v>971</v>
      </c>
      <c r="AO205" s="144" t="s">
        <v>1040</v>
      </c>
      <c r="AP205" s="144" t="s">
        <v>670</v>
      </c>
      <c r="AQ205" s="160" t="s">
        <v>922</v>
      </c>
      <c r="AR205" s="144" t="s">
        <v>923</v>
      </c>
    </row>
    <row r="206" spans="3:44">
      <c r="C206" s="160" t="s">
        <v>631</v>
      </c>
      <c r="D206" s="144" t="s">
        <v>614</v>
      </c>
      <c r="E206" s="161" t="s">
        <v>398</v>
      </c>
      <c r="F206" s="144" t="s">
        <v>434</v>
      </c>
      <c r="G206" s="144" t="s">
        <v>564</v>
      </c>
      <c r="H206" s="144" t="s">
        <v>615</v>
      </c>
      <c r="I206" s="144" t="s">
        <v>616</v>
      </c>
      <c r="J206" s="162">
        <v>30567915</v>
      </c>
      <c r="K206" s="163">
        <v>29570415</v>
      </c>
      <c r="L206" s="162">
        <v>29570415</v>
      </c>
      <c r="M206" s="162">
        <v>0</v>
      </c>
      <c r="N206" s="162">
        <v>0.09</v>
      </c>
      <c r="O206" s="162">
        <v>0</v>
      </c>
      <c r="P206" s="163">
        <v>29570390.960000001</v>
      </c>
      <c r="Q206" s="162">
        <v>29570390.960000001</v>
      </c>
      <c r="R206" s="162">
        <v>0</v>
      </c>
      <c r="S206" s="162">
        <v>29570391.050000001</v>
      </c>
      <c r="T206" s="162">
        <v>29570391.050000001</v>
      </c>
      <c r="U206" s="162">
        <v>23.95</v>
      </c>
      <c r="V206" s="162">
        <v>23.95</v>
      </c>
      <c r="W206" s="162">
        <v>23.95</v>
      </c>
      <c r="X206" s="162">
        <v>23.95</v>
      </c>
      <c r="Y206" s="162">
        <v>0</v>
      </c>
      <c r="Z206" s="162">
        <v>0</v>
      </c>
      <c r="AA206" s="162">
        <v>0</v>
      </c>
      <c r="AB206" s="164">
        <v>-997500</v>
      </c>
      <c r="AC206" s="162">
        <v>0</v>
      </c>
      <c r="AD206" s="144" t="s">
        <v>911</v>
      </c>
      <c r="AE206" s="165" t="s">
        <v>914</v>
      </c>
      <c r="AF206" s="144" t="s">
        <v>1038</v>
      </c>
      <c r="AG206" s="144" t="s">
        <v>1077</v>
      </c>
      <c r="AH206" s="144" t="s">
        <v>919</v>
      </c>
      <c r="AI206" s="144" t="s">
        <v>919</v>
      </c>
      <c r="AJ206" s="144" t="s">
        <v>919</v>
      </c>
      <c r="AK206" s="144" t="s">
        <v>912</v>
      </c>
      <c r="AL206" s="144" t="s">
        <v>919</v>
      </c>
      <c r="AM206" s="144" t="s">
        <v>919</v>
      </c>
      <c r="AN206" s="144" t="s">
        <v>971</v>
      </c>
      <c r="AO206" s="144" t="s">
        <v>1040</v>
      </c>
      <c r="AP206" s="144" t="s">
        <v>616</v>
      </c>
      <c r="AQ206" s="160" t="s">
        <v>922</v>
      </c>
      <c r="AR206" s="144" t="s">
        <v>923</v>
      </c>
    </row>
    <row r="207" spans="3:44">
      <c r="C207" s="160" t="s">
        <v>631</v>
      </c>
      <c r="D207" s="144" t="s">
        <v>555</v>
      </c>
      <c r="E207" s="161" t="s">
        <v>398</v>
      </c>
      <c r="F207" s="144" t="s">
        <v>434</v>
      </c>
      <c r="G207" s="144" t="s">
        <v>564</v>
      </c>
      <c r="H207" s="144" t="s">
        <v>556</v>
      </c>
      <c r="I207" s="144" t="s">
        <v>557</v>
      </c>
      <c r="J207" s="162">
        <v>25141861</v>
      </c>
      <c r="K207" s="163">
        <v>17016315</v>
      </c>
      <c r="L207" s="162">
        <v>17016315</v>
      </c>
      <c r="M207" s="162">
        <v>0</v>
      </c>
      <c r="N207" s="162">
        <v>281054.12</v>
      </c>
      <c r="O207" s="162">
        <v>0</v>
      </c>
      <c r="P207" s="163">
        <v>16687490.810000001</v>
      </c>
      <c r="Q207" s="162">
        <v>16687490.810000001</v>
      </c>
      <c r="R207" s="162">
        <v>0</v>
      </c>
      <c r="S207" s="162">
        <v>16968544.93</v>
      </c>
      <c r="T207" s="162">
        <v>16968544.93</v>
      </c>
      <c r="U207" s="162">
        <v>47770.07</v>
      </c>
      <c r="V207" s="162">
        <v>47770.07</v>
      </c>
      <c r="W207" s="162">
        <v>47770.07</v>
      </c>
      <c r="X207" s="162">
        <v>47770.07</v>
      </c>
      <c r="Y207" s="162">
        <v>0</v>
      </c>
      <c r="Z207" s="162">
        <v>0</v>
      </c>
      <c r="AA207" s="162">
        <v>0</v>
      </c>
      <c r="AB207" s="164">
        <v>-8125546</v>
      </c>
      <c r="AC207" s="162">
        <v>0</v>
      </c>
      <c r="AD207" s="144" t="s">
        <v>911</v>
      </c>
      <c r="AE207" s="165" t="s">
        <v>914</v>
      </c>
      <c r="AF207" s="144" t="s">
        <v>1038</v>
      </c>
      <c r="AG207" s="144" t="s">
        <v>1041</v>
      </c>
      <c r="AH207" s="144" t="s">
        <v>919</v>
      </c>
      <c r="AI207" s="144" t="s">
        <v>919</v>
      </c>
      <c r="AJ207" s="144" t="s">
        <v>919</v>
      </c>
      <c r="AK207" s="144" t="s">
        <v>912</v>
      </c>
      <c r="AL207" s="144" t="s">
        <v>1042</v>
      </c>
      <c r="AM207" s="144" t="s">
        <v>919</v>
      </c>
      <c r="AN207" s="144" t="s">
        <v>971</v>
      </c>
      <c r="AO207" s="144" t="s">
        <v>1040</v>
      </c>
      <c r="AP207" s="144" t="s">
        <v>557</v>
      </c>
      <c r="AQ207" s="160" t="s">
        <v>922</v>
      </c>
      <c r="AR207" s="144" t="s">
        <v>923</v>
      </c>
    </row>
    <row r="208" spans="3:44">
      <c r="C208" s="160" t="s">
        <v>631</v>
      </c>
      <c r="D208" s="144" t="s">
        <v>460</v>
      </c>
      <c r="E208" s="161" t="s">
        <v>398</v>
      </c>
      <c r="F208" s="144" t="s">
        <v>434</v>
      </c>
      <c r="G208" s="144" t="s">
        <v>564</v>
      </c>
      <c r="H208" s="144" t="s">
        <v>461</v>
      </c>
      <c r="I208" s="144" t="s">
        <v>462</v>
      </c>
      <c r="J208" s="162">
        <v>197210500</v>
      </c>
      <c r="K208" s="163">
        <v>22969007</v>
      </c>
      <c r="L208" s="162">
        <v>22969007</v>
      </c>
      <c r="M208" s="162">
        <v>0</v>
      </c>
      <c r="N208" s="162">
        <v>5897.26</v>
      </c>
      <c r="O208" s="162">
        <v>0</v>
      </c>
      <c r="P208" s="163">
        <v>7960635.3499999996</v>
      </c>
      <c r="Q208" s="162">
        <v>7960635.3499999996</v>
      </c>
      <c r="R208" s="162">
        <v>0</v>
      </c>
      <c r="S208" s="162">
        <v>7966532.6100000003</v>
      </c>
      <c r="T208" s="162">
        <v>7966532.6100000003</v>
      </c>
      <c r="U208" s="162">
        <v>15002474.390000001</v>
      </c>
      <c r="V208" s="162">
        <v>15002474.390000001</v>
      </c>
      <c r="W208" s="162">
        <v>15002474.390000001</v>
      </c>
      <c r="X208" s="162">
        <v>15002474.390000001</v>
      </c>
      <c r="Y208" s="162">
        <v>0</v>
      </c>
      <c r="Z208" s="162">
        <v>0</v>
      </c>
      <c r="AA208" s="162">
        <v>0</v>
      </c>
      <c r="AB208" s="164">
        <v>-174241493</v>
      </c>
      <c r="AC208" s="162">
        <v>0</v>
      </c>
      <c r="AD208" s="144" t="s">
        <v>911</v>
      </c>
      <c r="AE208" s="165" t="s">
        <v>914</v>
      </c>
      <c r="AF208" s="144" t="s">
        <v>973</v>
      </c>
      <c r="AG208" s="144" t="s">
        <v>974</v>
      </c>
      <c r="AH208" s="144" t="s">
        <v>919</v>
      </c>
      <c r="AI208" s="144" t="s">
        <v>919</v>
      </c>
      <c r="AJ208" s="144" t="s">
        <v>919</v>
      </c>
      <c r="AK208" s="144" t="s">
        <v>912</v>
      </c>
      <c r="AL208" s="144" t="s">
        <v>919</v>
      </c>
      <c r="AM208" s="144" t="s">
        <v>919</v>
      </c>
      <c r="AN208" s="144" t="s">
        <v>971</v>
      </c>
      <c r="AO208" s="144" t="s">
        <v>975</v>
      </c>
      <c r="AP208" s="144" t="s">
        <v>462</v>
      </c>
      <c r="AQ208" s="160" t="s">
        <v>922</v>
      </c>
      <c r="AR208" s="144" t="s">
        <v>923</v>
      </c>
    </row>
    <row r="209" spans="3:44">
      <c r="C209" s="160" t="s">
        <v>631</v>
      </c>
      <c r="D209" s="144" t="s">
        <v>617</v>
      </c>
      <c r="E209" s="161" t="s">
        <v>398</v>
      </c>
      <c r="F209" s="144" t="s">
        <v>434</v>
      </c>
      <c r="G209" s="144" t="s">
        <v>564</v>
      </c>
      <c r="H209" s="144" t="s">
        <v>618</v>
      </c>
      <c r="I209" s="144" t="s">
        <v>619</v>
      </c>
      <c r="J209" s="162">
        <v>220699314</v>
      </c>
      <c r="K209" s="163">
        <v>208884769</v>
      </c>
      <c r="L209" s="162">
        <v>208884769</v>
      </c>
      <c r="M209" s="162">
        <v>0</v>
      </c>
      <c r="N209" s="162">
        <v>25445218.399999999</v>
      </c>
      <c r="O209" s="162">
        <v>0</v>
      </c>
      <c r="P209" s="163">
        <v>175828319.62</v>
      </c>
      <c r="Q209" s="162">
        <v>158890726.88999999</v>
      </c>
      <c r="R209" s="162">
        <v>0</v>
      </c>
      <c r="S209" s="162">
        <v>201273538.02000001</v>
      </c>
      <c r="T209" s="162">
        <v>201273538.02000001</v>
      </c>
      <c r="U209" s="162">
        <v>7611230.9800000004</v>
      </c>
      <c r="V209" s="162">
        <v>7611230.9800000004</v>
      </c>
      <c r="W209" s="162">
        <v>7611230.9800000004</v>
      </c>
      <c r="X209" s="162">
        <v>7611230.9800000004</v>
      </c>
      <c r="Y209" s="162">
        <v>0</v>
      </c>
      <c r="Z209" s="162">
        <v>0</v>
      </c>
      <c r="AA209" s="162">
        <v>0</v>
      </c>
      <c r="AB209" s="164">
        <v>-11814545</v>
      </c>
      <c r="AC209" s="162">
        <v>0</v>
      </c>
      <c r="AD209" s="144" t="s">
        <v>911</v>
      </c>
      <c r="AE209" s="165" t="s">
        <v>914</v>
      </c>
      <c r="AF209" s="144" t="s">
        <v>973</v>
      </c>
      <c r="AG209" s="144" t="s">
        <v>1078</v>
      </c>
      <c r="AH209" s="144" t="s">
        <v>919</v>
      </c>
      <c r="AI209" s="144" t="s">
        <v>919</v>
      </c>
      <c r="AJ209" s="144" t="s">
        <v>919</v>
      </c>
      <c r="AK209" s="144" t="s">
        <v>912</v>
      </c>
      <c r="AL209" s="144" t="s">
        <v>919</v>
      </c>
      <c r="AM209" s="144" t="s">
        <v>919</v>
      </c>
      <c r="AN209" s="144" t="s">
        <v>971</v>
      </c>
      <c r="AO209" s="144" t="s">
        <v>975</v>
      </c>
      <c r="AP209" s="144" t="s">
        <v>619</v>
      </c>
      <c r="AQ209" s="160" t="s">
        <v>922</v>
      </c>
      <c r="AR209" s="144" t="s">
        <v>923</v>
      </c>
    </row>
    <row r="210" spans="3:44">
      <c r="C210" s="160" t="s">
        <v>631</v>
      </c>
      <c r="D210" s="144" t="s">
        <v>463</v>
      </c>
      <c r="E210" s="161" t="s">
        <v>398</v>
      </c>
      <c r="F210" s="144" t="s">
        <v>434</v>
      </c>
      <c r="G210" s="144" t="s">
        <v>564</v>
      </c>
      <c r="H210" s="144" t="s">
        <v>464</v>
      </c>
      <c r="I210" s="144" t="s">
        <v>465</v>
      </c>
      <c r="J210" s="162">
        <v>47048190</v>
      </c>
      <c r="K210" s="163">
        <v>13693281</v>
      </c>
      <c r="L210" s="162">
        <v>13693281</v>
      </c>
      <c r="M210" s="162">
        <v>0</v>
      </c>
      <c r="N210" s="162">
        <v>12995</v>
      </c>
      <c r="O210" s="162">
        <v>0</v>
      </c>
      <c r="P210" s="163">
        <v>13250163.76</v>
      </c>
      <c r="Q210" s="162">
        <v>13250163.76</v>
      </c>
      <c r="R210" s="162">
        <v>0</v>
      </c>
      <c r="S210" s="162">
        <v>13263158.76</v>
      </c>
      <c r="T210" s="162">
        <v>13263158.76</v>
      </c>
      <c r="U210" s="162">
        <v>430122.23999999999</v>
      </c>
      <c r="V210" s="162">
        <v>430122.23999999999</v>
      </c>
      <c r="W210" s="162">
        <v>430122.23999999999</v>
      </c>
      <c r="X210" s="162">
        <v>430122.23999999999</v>
      </c>
      <c r="Y210" s="162">
        <v>0</v>
      </c>
      <c r="Z210" s="162">
        <v>0</v>
      </c>
      <c r="AA210" s="162">
        <v>0</v>
      </c>
      <c r="AB210" s="164">
        <v>-33354909</v>
      </c>
      <c r="AC210" s="162">
        <v>0</v>
      </c>
      <c r="AD210" s="144" t="s">
        <v>911</v>
      </c>
      <c r="AE210" s="165" t="s">
        <v>914</v>
      </c>
      <c r="AF210" s="144" t="s">
        <v>976</v>
      </c>
      <c r="AG210" s="144" t="s">
        <v>977</v>
      </c>
      <c r="AH210" s="144" t="s">
        <v>919</v>
      </c>
      <c r="AI210" s="144" t="s">
        <v>919</v>
      </c>
      <c r="AJ210" s="144" t="s">
        <v>919</v>
      </c>
      <c r="AK210" s="144" t="s">
        <v>912</v>
      </c>
      <c r="AL210" s="144" t="s">
        <v>919</v>
      </c>
      <c r="AM210" s="144" t="s">
        <v>919</v>
      </c>
      <c r="AN210" s="144" t="s">
        <v>971</v>
      </c>
      <c r="AO210" s="144" t="s">
        <v>978</v>
      </c>
      <c r="AP210" s="144" t="s">
        <v>465</v>
      </c>
      <c r="AQ210" s="160" t="s">
        <v>922</v>
      </c>
      <c r="AR210" s="144" t="s">
        <v>923</v>
      </c>
    </row>
    <row r="211" spans="3:44">
      <c r="C211" s="160" t="s">
        <v>631</v>
      </c>
      <c r="D211" s="144" t="s">
        <v>671</v>
      </c>
      <c r="E211" s="161" t="s">
        <v>398</v>
      </c>
      <c r="F211" s="144" t="s">
        <v>434</v>
      </c>
      <c r="G211" s="144" t="s">
        <v>564</v>
      </c>
      <c r="H211" s="144" t="s">
        <v>672</v>
      </c>
      <c r="I211" s="144" t="s">
        <v>673</v>
      </c>
      <c r="J211" s="162">
        <v>13148643</v>
      </c>
      <c r="K211" s="163">
        <v>5875894</v>
      </c>
      <c r="L211" s="162">
        <v>5875894</v>
      </c>
      <c r="M211" s="162">
        <v>0</v>
      </c>
      <c r="N211" s="162">
        <v>2786087.31</v>
      </c>
      <c r="O211" s="162">
        <v>0</v>
      </c>
      <c r="P211" s="163">
        <v>2617758</v>
      </c>
      <c r="Q211" s="162">
        <v>2617758</v>
      </c>
      <c r="R211" s="162">
        <v>0</v>
      </c>
      <c r="S211" s="162">
        <v>5403845.3099999996</v>
      </c>
      <c r="T211" s="162">
        <v>5403845.3099999996</v>
      </c>
      <c r="U211" s="162">
        <v>472048.69</v>
      </c>
      <c r="V211" s="162">
        <v>472048.69</v>
      </c>
      <c r="W211" s="162">
        <v>472048.69</v>
      </c>
      <c r="X211" s="162">
        <v>472048.69</v>
      </c>
      <c r="Y211" s="162">
        <v>0</v>
      </c>
      <c r="Z211" s="162">
        <v>0</v>
      </c>
      <c r="AA211" s="162">
        <v>0</v>
      </c>
      <c r="AB211" s="164">
        <v>-7272749</v>
      </c>
      <c r="AC211" s="162">
        <v>0</v>
      </c>
      <c r="AD211" s="144" t="s">
        <v>911</v>
      </c>
      <c r="AE211" s="165" t="s">
        <v>914</v>
      </c>
      <c r="AF211" s="144" t="s">
        <v>976</v>
      </c>
      <c r="AG211" s="144" t="s">
        <v>1098</v>
      </c>
      <c r="AH211" s="144" t="s">
        <v>919</v>
      </c>
      <c r="AI211" s="144" t="s">
        <v>919</v>
      </c>
      <c r="AJ211" s="144" t="s">
        <v>919</v>
      </c>
      <c r="AK211" s="144" t="s">
        <v>912</v>
      </c>
      <c r="AL211" s="144" t="s">
        <v>1099</v>
      </c>
      <c r="AM211" s="144" t="s">
        <v>919</v>
      </c>
      <c r="AN211" s="144" t="s">
        <v>971</v>
      </c>
      <c r="AO211" s="144" t="s">
        <v>978</v>
      </c>
      <c r="AP211" s="144" t="s">
        <v>673</v>
      </c>
      <c r="AQ211" s="160" t="s">
        <v>922</v>
      </c>
      <c r="AR211" s="144" t="s">
        <v>923</v>
      </c>
    </row>
    <row r="212" spans="3:44">
      <c r="C212" s="160" t="s">
        <v>631</v>
      </c>
      <c r="D212" s="144" t="s">
        <v>466</v>
      </c>
      <c r="E212" s="161" t="s">
        <v>398</v>
      </c>
      <c r="F212" s="144" t="s">
        <v>434</v>
      </c>
      <c r="G212" s="144" t="s">
        <v>564</v>
      </c>
      <c r="H212" s="144" t="s">
        <v>467</v>
      </c>
      <c r="I212" s="144" t="s">
        <v>468</v>
      </c>
      <c r="J212" s="162">
        <v>70023120</v>
      </c>
      <c r="K212" s="163">
        <v>35216417</v>
      </c>
      <c r="L212" s="162">
        <v>35216417</v>
      </c>
      <c r="M212" s="162">
        <v>0</v>
      </c>
      <c r="N212" s="162">
        <v>8149718</v>
      </c>
      <c r="O212" s="162">
        <v>0</v>
      </c>
      <c r="P212" s="163">
        <v>25756450.469999999</v>
      </c>
      <c r="Q212" s="162">
        <v>25756450.469999999</v>
      </c>
      <c r="R212" s="162">
        <v>0</v>
      </c>
      <c r="S212" s="162">
        <v>33906168.469999999</v>
      </c>
      <c r="T212" s="162">
        <v>33906168.469999999</v>
      </c>
      <c r="U212" s="162">
        <v>1310248.53</v>
      </c>
      <c r="V212" s="162">
        <v>1310248.53</v>
      </c>
      <c r="W212" s="162">
        <v>1310248.53</v>
      </c>
      <c r="X212" s="162">
        <v>1310248.53</v>
      </c>
      <c r="Y212" s="162">
        <v>0</v>
      </c>
      <c r="Z212" s="162">
        <v>0</v>
      </c>
      <c r="AA212" s="162">
        <v>0</v>
      </c>
      <c r="AB212" s="164">
        <v>-34806703</v>
      </c>
      <c r="AC212" s="162">
        <v>0</v>
      </c>
      <c r="AD212" s="144" t="s">
        <v>911</v>
      </c>
      <c r="AE212" s="165" t="s">
        <v>914</v>
      </c>
      <c r="AF212" s="144" t="s">
        <v>976</v>
      </c>
      <c r="AG212" s="144" t="s">
        <v>979</v>
      </c>
      <c r="AH212" s="144" t="s">
        <v>919</v>
      </c>
      <c r="AI212" s="144" t="s">
        <v>919</v>
      </c>
      <c r="AJ212" s="144" t="s">
        <v>919</v>
      </c>
      <c r="AK212" s="144" t="s">
        <v>912</v>
      </c>
      <c r="AL212" s="144" t="s">
        <v>919</v>
      </c>
      <c r="AM212" s="144" t="s">
        <v>919</v>
      </c>
      <c r="AN212" s="144" t="s">
        <v>971</v>
      </c>
      <c r="AO212" s="144" t="s">
        <v>978</v>
      </c>
      <c r="AP212" s="144" t="s">
        <v>468</v>
      </c>
      <c r="AQ212" s="160" t="s">
        <v>922</v>
      </c>
      <c r="AR212" s="144" t="s">
        <v>923</v>
      </c>
    </row>
    <row r="213" spans="3:44">
      <c r="C213" s="160" t="s">
        <v>631</v>
      </c>
      <c r="D213" s="144" t="s">
        <v>674</v>
      </c>
      <c r="E213" s="161" t="s">
        <v>398</v>
      </c>
      <c r="F213" s="144" t="s">
        <v>434</v>
      </c>
      <c r="G213" s="144" t="s">
        <v>564</v>
      </c>
      <c r="H213" s="144" t="s">
        <v>675</v>
      </c>
      <c r="I213" s="144" t="s">
        <v>675</v>
      </c>
      <c r="J213" s="162">
        <v>1202432000</v>
      </c>
      <c r="K213" s="163">
        <v>1174681376</v>
      </c>
      <c r="L213" s="162">
        <v>1174681376</v>
      </c>
      <c r="M213" s="162">
        <v>0</v>
      </c>
      <c r="N213" s="162">
        <v>224129188.50999999</v>
      </c>
      <c r="O213" s="162">
        <v>0</v>
      </c>
      <c r="P213" s="163">
        <v>911034179.86000001</v>
      </c>
      <c r="Q213" s="162">
        <v>842871440.64999998</v>
      </c>
      <c r="R213" s="162">
        <v>0</v>
      </c>
      <c r="S213" s="162">
        <v>1135163368.3699999</v>
      </c>
      <c r="T213" s="162">
        <v>1135163368.3699999</v>
      </c>
      <c r="U213" s="162">
        <v>39518007.630000003</v>
      </c>
      <c r="V213" s="162">
        <v>39518007.630000003</v>
      </c>
      <c r="W213" s="162">
        <v>39518007.630000003</v>
      </c>
      <c r="X213" s="162">
        <v>39518007.630000003</v>
      </c>
      <c r="Y213" s="162">
        <v>0</v>
      </c>
      <c r="Z213" s="162">
        <v>0</v>
      </c>
      <c r="AA213" s="162">
        <v>0</v>
      </c>
      <c r="AB213" s="164">
        <v>-27750624</v>
      </c>
      <c r="AC213" s="162">
        <v>0</v>
      </c>
      <c r="AD213" s="144" t="s">
        <v>911</v>
      </c>
      <c r="AE213" s="165" t="s">
        <v>914</v>
      </c>
      <c r="AF213" s="144" t="s">
        <v>976</v>
      </c>
      <c r="AG213" s="144" t="s">
        <v>1100</v>
      </c>
      <c r="AH213" s="144" t="s">
        <v>919</v>
      </c>
      <c r="AI213" s="144" t="s">
        <v>919</v>
      </c>
      <c r="AJ213" s="144" t="s">
        <v>919</v>
      </c>
      <c r="AK213" s="144" t="s">
        <v>912</v>
      </c>
      <c r="AL213" s="144" t="s">
        <v>919</v>
      </c>
      <c r="AM213" s="144" t="s">
        <v>919</v>
      </c>
      <c r="AN213" s="144" t="s">
        <v>971</v>
      </c>
      <c r="AO213" s="144" t="s">
        <v>978</v>
      </c>
      <c r="AP213" s="144" t="s">
        <v>675</v>
      </c>
      <c r="AQ213" s="160" t="s">
        <v>922</v>
      </c>
      <c r="AR213" s="144" t="s">
        <v>923</v>
      </c>
    </row>
    <row r="214" spans="3:44">
      <c r="C214" s="160" t="s">
        <v>631</v>
      </c>
      <c r="D214" s="144" t="s">
        <v>469</v>
      </c>
      <c r="E214" s="161" t="s">
        <v>398</v>
      </c>
      <c r="F214" s="144" t="s">
        <v>434</v>
      </c>
      <c r="G214" s="144" t="s">
        <v>564</v>
      </c>
      <c r="H214" s="144" t="s">
        <v>470</v>
      </c>
      <c r="I214" s="144" t="s">
        <v>471</v>
      </c>
      <c r="J214" s="162">
        <v>154238262</v>
      </c>
      <c r="K214" s="163">
        <v>423116163</v>
      </c>
      <c r="L214" s="162">
        <v>423116163</v>
      </c>
      <c r="M214" s="162">
        <v>0</v>
      </c>
      <c r="N214" s="162">
        <v>416094.23</v>
      </c>
      <c r="O214" s="162">
        <v>0</v>
      </c>
      <c r="P214" s="163">
        <v>415388185.45999998</v>
      </c>
      <c r="Q214" s="162">
        <v>329917948.08999997</v>
      </c>
      <c r="R214" s="162">
        <v>0</v>
      </c>
      <c r="S214" s="162">
        <v>415804279.69</v>
      </c>
      <c r="T214" s="162">
        <v>415804279.69</v>
      </c>
      <c r="U214" s="162">
        <v>7311883.3099999996</v>
      </c>
      <c r="V214" s="162">
        <v>7311883.3099999996</v>
      </c>
      <c r="W214" s="162">
        <v>7311883.3099999996</v>
      </c>
      <c r="X214" s="162">
        <v>7311883.3099999996</v>
      </c>
      <c r="Y214" s="162">
        <v>0</v>
      </c>
      <c r="Z214" s="162">
        <v>0</v>
      </c>
      <c r="AA214" s="162">
        <v>0</v>
      </c>
      <c r="AB214" s="162">
        <v>0</v>
      </c>
      <c r="AC214" s="162">
        <v>268877901</v>
      </c>
      <c r="AD214" s="144" t="s">
        <v>911</v>
      </c>
      <c r="AE214" s="165" t="s">
        <v>914</v>
      </c>
      <c r="AF214" s="144" t="s">
        <v>976</v>
      </c>
      <c r="AG214" s="144" t="s">
        <v>980</v>
      </c>
      <c r="AH214" s="144" t="s">
        <v>919</v>
      </c>
      <c r="AI214" s="144" t="s">
        <v>919</v>
      </c>
      <c r="AJ214" s="144" t="s">
        <v>919</v>
      </c>
      <c r="AK214" s="144" t="s">
        <v>912</v>
      </c>
      <c r="AL214" s="144" t="s">
        <v>919</v>
      </c>
      <c r="AM214" s="144" t="s">
        <v>919</v>
      </c>
      <c r="AN214" s="144" t="s">
        <v>971</v>
      </c>
      <c r="AO214" s="144" t="s">
        <v>978</v>
      </c>
      <c r="AP214" s="144" t="s">
        <v>471</v>
      </c>
      <c r="AQ214" s="160" t="s">
        <v>922</v>
      </c>
      <c r="AR214" s="144" t="s">
        <v>923</v>
      </c>
    </row>
    <row r="215" spans="3:44">
      <c r="C215" s="160" t="s">
        <v>631</v>
      </c>
      <c r="D215" s="144" t="s">
        <v>620</v>
      </c>
      <c r="E215" s="161" t="s">
        <v>398</v>
      </c>
      <c r="F215" s="144" t="s">
        <v>434</v>
      </c>
      <c r="G215" s="144" t="s">
        <v>564</v>
      </c>
      <c r="H215" s="144" t="s">
        <v>621</v>
      </c>
      <c r="I215" s="144" t="s">
        <v>622</v>
      </c>
      <c r="J215" s="162">
        <v>9144530</v>
      </c>
      <c r="K215" s="163">
        <v>9144530</v>
      </c>
      <c r="L215" s="162">
        <v>9144530</v>
      </c>
      <c r="M215" s="162">
        <v>0</v>
      </c>
      <c r="N215" s="162">
        <v>414812.3</v>
      </c>
      <c r="O215" s="162">
        <v>0</v>
      </c>
      <c r="P215" s="163">
        <v>7862175.3499999996</v>
      </c>
      <c r="Q215" s="162">
        <v>7633007.6200000001</v>
      </c>
      <c r="R215" s="162">
        <v>0</v>
      </c>
      <c r="S215" s="162">
        <v>8276987.6500000004</v>
      </c>
      <c r="T215" s="162">
        <v>8276987.6500000004</v>
      </c>
      <c r="U215" s="162">
        <v>867542.35</v>
      </c>
      <c r="V215" s="162">
        <v>867542.35</v>
      </c>
      <c r="W215" s="162">
        <v>867542.35</v>
      </c>
      <c r="X215" s="162">
        <v>867542.35</v>
      </c>
      <c r="Y215" s="162">
        <v>0</v>
      </c>
      <c r="Z215" s="162">
        <v>0</v>
      </c>
      <c r="AA215" s="162">
        <v>0</v>
      </c>
      <c r="AB215" s="162">
        <v>0</v>
      </c>
      <c r="AC215" s="162">
        <v>0</v>
      </c>
      <c r="AD215" s="144" t="s">
        <v>911</v>
      </c>
      <c r="AE215" s="165" t="s">
        <v>914</v>
      </c>
      <c r="AF215" s="144" t="s">
        <v>976</v>
      </c>
      <c r="AG215" s="144" t="s">
        <v>1079</v>
      </c>
      <c r="AH215" s="144" t="s">
        <v>919</v>
      </c>
      <c r="AI215" s="144" t="s">
        <v>919</v>
      </c>
      <c r="AJ215" s="144" t="s">
        <v>919</v>
      </c>
      <c r="AK215" s="144" t="s">
        <v>912</v>
      </c>
      <c r="AL215" s="144" t="s">
        <v>919</v>
      </c>
      <c r="AM215" s="144" t="s">
        <v>919</v>
      </c>
      <c r="AN215" s="144" t="s">
        <v>971</v>
      </c>
      <c r="AO215" s="144" t="s">
        <v>978</v>
      </c>
      <c r="AP215" s="144" t="s">
        <v>622</v>
      </c>
      <c r="AQ215" s="160" t="s">
        <v>922</v>
      </c>
      <c r="AR215" s="144" t="s">
        <v>923</v>
      </c>
    </row>
    <row r="216" spans="3:44">
      <c r="C216" s="160" t="s">
        <v>631</v>
      </c>
      <c r="D216" s="144" t="s">
        <v>472</v>
      </c>
      <c r="E216" s="161" t="s">
        <v>398</v>
      </c>
      <c r="F216" s="144" t="s">
        <v>434</v>
      </c>
      <c r="G216" s="144" t="s">
        <v>564</v>
      </c>
      <c r="H216" s="144" t="s">
        <v>473</v>
      </c>
      <c r="I216" s="144" t="s">
        <v>474</v>
      </c>
      <c r="J216" s="162">
        <v>67974271</v>
      </c>
      <c r="K216" s="163">
        <v>101258754</v>
      </c>
      <c r="L216" s="162">
        <v>101258754</v>
      </c>
      <c r="M216" s="162">
        <v>0</v>
      </c>
      <c r="N216" s="162">
        <v>3049364.84</v>
      </c>
      <c r="O216" s="162">
        <v>0</v>
      </c>
      <c r="P216" s="163">
        <v>88123622.799999997</v>
      </c>
      <c r="Q216" s="162">
        <v>88123622.799999997</v>
      </c>
      <c r="R216" s="162">
        <v>0</v>
      </c>
      <c r="S216" s="162">
        <v>91172987.640000001</v>
      </c>
      <c r="T216" s="162">
        <v>91172987.640000001</v>
      </c>
      <c r="U216" s="162">
        <v>10085766.359999999</v>
      </c>
      <c r="V216" s="162">
        <v>10085766.359999999</v>
      </c>
      <c r="W216" s="162">
        <v>10085766.359999999</v>
      </c>
      <c r="X216" s="162">
        <v>10085766.359999999</v>
      </c>
      <c r="Y216" s="162">
        <v>0</v>
      </c>
      <c r="Z216" s="162">
        <v>0</v>
      </c>
      <c r="AA216" s="162">
        <v>0</v>
      </c>
      <c r="AB216" s="162">
        <v>0</v>
      </c>
      <c r="AC216" s="162">
        <v>33284483</v>
      </c>
      <c r="AD216" s="144" t="s">
        <v>911</v>
      </c>
      <c r="AE216" s="165" t="s">
        <v>914</v>
      </c>
      <c r="AF216" s="144" t="s">
        <v>976</v>
      </c>
      <c r="AG216" s="144" t="s">
        <v>981</v>
      </c>
      <c r="AH216" s="144" t="s">
        <v>919</v>
      </c>
      <c r="AI216" s="144" t="s">
        <v>919</v>
      </c>
      <c r="AJ216" s="144" t="s">
        <v>919</v>
      </c>
      <c r="AK216" s="144" t="s">
        <v>912</v>
      </c>
      <c r="AL216" s="144" t="s">
        <v>919</v>
      </c>
      <c r="AM216" s="144" t="s">
        <v>919</v>
      </c>
      <c r="AN216" s="144" t="s">
        <v>971</v>
      </c>
      <c r="AO216" s="144" t="s">
        <v>978</v>
      </c>
      <c r="AP216" s="144" t="s">
        <v>474</v>
      </c>
      <c r="AQ216" s="160" t="s">
        <v>922</v>
      </c>
      <c r="AR216" s="144" t="s">
        <v>923</v>
      </c>
    </row>
    <row r="217" spans="3:44">
      <c r="C217" s="160" t="s">
        <v>631</v>
      </c>
      <c r="D217" s="144" t="s">
        <v>475</v>
      </c>
      <c r="E217" s="161" t="s">
        <v>398</v>
      </c>
      <c r="F217" s="144" t="s">
        <v>434</v>
      </c>
      <c r="G217" s="144" t="s">
        <v>564</v>
      </c>
      <c r="H217" s="144" t="s">
        <v>476</v>
      </c>
      <c r="I217" s="144" t="s">
        <v>477</v>
      </c>
      <c r="J217" s="162">
        <v>150888825</v>
      </c>
      <c r="K217" s="163">
        <v>150888825</v>
      </c>
      <c r="L217" s="162">
        <v>150888825</v>
      </c>
      <c r="M217" s="162">
        <v>0</v>
      </c>
      <c r="N217" s="162">
        <v>35032185.229999997</v>
      </c>
      <c r="O217" s="162">
        <v>0</v>
      </c>
      <c r="P217" s="163">
        <v>88638981.030000001</v>
      </c>
      <c r="Q217" s="162">
        <v>88638981.030000001</v>
      </c>
      <c r="R217" s="162">
        <v>0</v>
      </c>
      <c r="S217" s="162">
        <v>123671166.26000001</v>
      </c>
      <c r="T217" s="162">
        <v>123671166.26000001</v>
      </c>
      <c r="U217" s="162">
        <v>27217658.739999998</v>
      </c>
      <c r="V217" s="162">
        <v>27217658.739999998</v>
      </c>
      <c r="W217" s="162">
        <v>27217658.739999998</v>
      </c>
      <c r="X217" s="162">
        <v>27217658.739999998</v>
      </c>
      <c r="Y217" s="162">
        <v>0</v>
      </c>
      <c r="Z217" s="162">
        <v>0</v>
      </c>
      <c r="AA217" s="162">
        <v>0</v>
      </c>
      <c r="AB217" s="162">
        <v>0</v>
      </c>
      <c r="AC217" s="162">
        <v>0</v>
      </c>
      <c r="AD217" s="144" t="s">
        <v>911</v>
      </c>
      <c r="AE217" s="165" t="s">
        <v>914</v>
      </c>
      <c r="AF217" s="144" t="s">
        <v>976</v>
      </c>
      <c r="AG217" s="144" t="s">
        <v>982</v>
      </c>
      <c r="AH217" s="144" t="s">
        <v>919</v>
      </c>
      <c r="AI217" s="144" t="s">
        <v>919</v>
      </c>
      <c r="AJ217" s="144" t="s">
        <v>919</v>
      </c>
      <c r="AK217" s="144" t="s">
        <v>912</v>
      </c>
      <c r="AL217" s="144" t="s">
        <v>919</v>
      </c>
      <c r="AM217" s="144" t="s">
        <v>919</v>
      </c>
      <c r="AN217" s="144" t="s">
        <v>971</v>
      </c>
      <c r="AO217" s="144" t="s">
        <v>978</v>
      </c>
      <c r="AP217" s="144" t="s">
        <v>477</v>
      </c>
      <c r="AQ217" s="160" t="s">
        <v>922</v>
      </c>
      <c r="AR217" s="144" t="s">
        <v>923</v>
      </c>
    </row>
    <row r="218" spans="3:44">
      <c r="C218" s="160" t="s">
        <v>631</v>
      </c>
      <c r="D218" s="144" t="s">
        <v>478</v>
      </c>
      <c r="E218" s="161" t="s">
        <v>410</v>
      </c>
      <c r="F218" s="144" t="s">
        <v>479</v>
      </c>
      <c r="G218" s="144" t="s">
        <v>564</v>
      </c>
      <c r="H218" s="144" t="s">
        <v>480</v>
      </c>
      <c r="I218" s="144" t="s">
        <v>481</v>
      </c>
      <c r="J218" s="162">
        <v>42317593</v>
      </c>
      <c r="K218" s="163">
        <v>42317593</v>
      </c>
      <c r="L218" s="162">
        <v>42317593</v>
      </c>
      <c r="M218" s="162">
        <v>0</v>
      </c>
      <c r="N218" s="162">
        <v>525118.80000000005</v>
      </c>
      <c r="O218" s="162">
        <v>0</v>
      </c>
      <c r="P218" s="163">
        <v>26594841.140000001</v>
      </c>
      <c r="Q218" s="162">
        <v>26594841.140000001</v>
      </c>
      <c r="R218" s="162">
        <v>0</v>
      </c>
      <c r="S218" s="162">
        <v>27119959.940000001</v>
      </c>
      <c r="T218" s="162">
        <v>27119959.940000001</v>
      </c>
      <c r="U218" s="162">
        <v>15197633.060000001</v>
      </c>
      <c r="V218" s="162">
        <v>15197633.060000001</v>
      </c>
      <c r="W218" s="162">
        <v>15197633.060000001</v>
      </c>
      <c r="X218" s="162">
        <v>15197633.060000001</v>
      </c>
      <c r="Y218" s="162">
        <v>0</v>
      </c>
      <c r="Z218" s="162">
        <v>0</v>
      </c>
      <c r="AA218" s="162">
        <v>0</v>
      </c>
      <c r="AB218" s="162">
        <v>0</v>
      </c>
      <c r="AC218" s="162">
        <v>0</v>
      </c>
      <c r="AD218" s="144" t="s">
        <v>911</v>
      </c>
      <c r="AE218" s="165" t="s">
        <v>915</v>
      </c>
      <c r="AF218" s="144" t="s">
        <v>983</v>
      </c>
      <c r="AG218" s="144" t="s">
        <v>984</v>
      </c>
      <c r="AH218" s="144" t="s">
        <v>919</v>
      </c>
      <c r="AI218" s="144" t="s">
        <v>919</v>
      </c>
      <c r="AJ218" s="144" t="s">
        <v>919</v>
      </c>
      <c r="AK218" s="144" t="s">
        <v>912</v>
      </c>
      <c r="AL218" s="144" t="s">
        <v>919</v>
      </c>
      <c r="AM218" s="144" t="s">
        <v>919</v>
      </c>
      <c r="AN218" s="144" t="s">
        <v>985</v>
      </c>
      <c r="AO218" s="144" t="s">
        <v>986</v>
      </c>
      <c r="AP218" s="144" t="s">
        <v>481</v>
      </c>
      <c r="AQ218" s="160" t="s">
        <v>922</v>
      </c>
      <c r="AR218" s="144" t="s">
        <v>929</v>
      </c>
    </row>
    <row r="219" spans="3:44">
      <c r="C219" s="160" t="s">
        <v>631</v>
      </c>
      <c r="D219" s="144" t="s">
        <v>676</v>
      </c>
      <c r="E219" s="161" t="s">
        <v>410</v>
      </c>
      <c r="F219" s="144" t="s">
        <v>479</v>
      </c>
      <c r="G219" s="144" t="s">
        <v>564</v>
      </c>
      <c r="H219" s="144" t="s">
        <v>677</v>
      </c>
      <c r="I219" s="144" t="s">
        <v>677</v>
      </c>
      <c r="J219" s="162">
        <v>200000000</v>
      </c>
      <c r="K219" s="163">
        <v>200000000</v>
      </c>
      <c r="L219" s="162">
        <v>200000000</v>
      </c>
      <c r="M219" s="162">
        <v>0</v>
      </c>
      <c r="N219" s="162">
        <v>11772190.41</v>
      </c>
      <c r="O219" s="162">
        <v>0</v>
      </c>
      <c r="P219" s="163">
        <v>186308644.63999999</v>
      </c>
      <c r="Q219" s="162">
        <v>93623029.799999997</v>
      </c>
      <c r="R219" s="162">
        <v>0</v>
      </c>
      <c r="S219" s="162">
        <v>198080835.05000001</v>
      </c>
      <c r="T219" s="162">
        <v>198080835.05000001</v>
      </c>
      <c r="U219" s="162">
        <v>1919164.95</v>
      </c>
      <c r="V219" s="162">
        <v>1919164.95</v>
      </c>
      <c r="W219" s="162">
        <v>1919164.95</v>
      </c>
      <c r="X219" s="162">
        <v>1919164.95</v>
      </c>
      <c r="Y219" s="162">
        <v>0</v>
      </c>
      <c r="Z219" s="162">
        <v>0</v>
      </c>
      <c r="AA219" s="162">
        <v>0</v>
      </c>
      <c r="AB219" s="162">
        <v>0</v>
      </c>
      <c r="AC219" s="162">
        <v>0</v>
      </c>
      <c r="AD219" s="144" t="s">
        <v>911</v>
      </c>
      <c r="AE219" s="165" t="s">
        <v>915</v>
      </c>
      <c r="AF219" s="144" t="s">
        <v>983</v>
      </c>
      <c r="AG219" s="144" t="s">
        <v>1101</v>
      </c>
      <c r="AH219" s="144" t="s">
        <v>919</v>
      </c>
      <c r="AI219" s="144" t="s">
        <v>919</v>
      </c>
      <c r="AJ219" s="144" t="s">
        <v>919</v>
      </c>
      <c r="AK219" s="144" t="s">
        <v>912</v>
      </c>
      <c r="AL219" s="144" t="s">
        <v>919</v>
      </c>
      <c r="AM219" s="144" t="s">
        <v>919</v>
      </c>
      <c r="AN219" s="144" t="s">
        <v>985</v>
      </c>
      <c r="AO219" s="144" t="s">
        <v>986</v>
      </c>
      <c r="AP219" s="144" t="s">
        <v>677</v>
      </c>
      <c r="AQ219" s="160" t="s">
        <v>922</v>
      </c>
      <c r="AR219" s="144" t="s">
        <v>929</v>
      </c>
    </row>
    <row r="220" spans="3:44">
      <c r="C220" s="160" t="s">
        <v>631</v>
      </c>
      <c r="D220" s="144" t="s">
        <v>482</v>
      </c>
      <c r="E220" s="161" t="s">
        <v>398</v>
      </c>
      <c r="F220" s="144" t="s">
        <v>479</v>
      </c>
      <c r="G220" s="144" t="s">
        <v>564</v>
      </c>
      <c r="H220" s="144" t="s">
        <v>483</v>
      </c>
      <c r="I220" s="144" t="s">
        <v>484</v>
      </c>
      <c r="J220" s="162">
        <v>0</v>
      </c>
      <c r="K220" s="163">
        <v>124994276</v>
      </c>
      <c r="L220" s="162">
        <v>124994276</v>
      </c>
      <c r="M220" s="162">
        <v>0</v>
      </c>
      <c r="N220" s="162">
        <v>0</v>
      </c>
      <c r="O220" s="162">
        <v>0</v>
      </c>
      <c r="P220" s="163">
        <v>0</v>
      </c>
      <c r="Q220" s="162">
        <v>0</v>
      </c>
      <c r="R220" s="162">
        <v>0</v>
      </c>
      <c r="S220" s="162">
        <v>0</v>
      </c>
      <c r="T220" s="162">
        <v>0</v>
      </c>
      <c r="U220" s="162">
        <v>124994276</v>
      </c>
      <c r="V220" s="162">
        <v>124994276</v>
      </c>
      <c r="W220" s="162">
        <v>124994276</v>
      </c>
      <c r="X220" s="162">
        <v>124994276</v>
      </c>
      <c r="Y220" s="162">
        <v>0</v>
      </c>
      <c r="Z220" s="162">
        <v>0</v>
      </c>
      <c r="AA220" s="162">
        <v>0</v>
      </c>
      <c r="AB220" s="162">
        <v>0</v>
      </c>
      <c r="AC220" s="162">
        <v>124994276</v>
      </c>
      <c r="AD220" s="144" t="s">
        <v>911</v>
      </c>
      <c r="AE220" s="165" t="s">
        <v>915</v>
      </c>
      <c r="AF220" s="144" t="s">
        <v>983</v>
      </c>
      <c r="AG220" s="144" t="s">
        <v>987</v>
      </c>
      <c r="AH220" s="144" t="s">
        <v>919</v>
      </c>
      <c r="AI220" s="144" t="s">
        <v>919</v>
      </c>
      <c r="AJ220" s="144" t="s">
        <v>919</v>
      </c>
      <c r="AK220" s="144" t="s">
        <v>912</v>
      </c>
      <c r="AL220" s="144" t="s">
        <v>919</v>
      </c>
      <c r="AM220" s="144" t="s">
        <v>919</v>
      </c>
      <c r="AN220" s="144" t="s">
        <v>985</v>
      </c>
      <c r="AO220" s="144" t="s">
        <v>986</v>
      </c>
      <c r="AP220" s="144" t="s">
        <v>484</v>
      </c>
      <c r="AQ220" s="160" t="s">
        <v>922</v>
      </c>
      <c r="AR220" s="144" t="s">
        <v>923</v>
      </c>
    </row>
    <row r="221" spans="3:44">
      <c r="C221" s="160" t="s">
        <v>631</v>
      </c>
      <c r="D221" s="144" t="s">
        <v>482</v>
      </c>
      <c r="E221" s="161" t="s">
        <v>410</v>
      </c>
      <c r="F221" s="144" t="s">
        <v>479</v>
      </c>
      <c r="G221" s="144" t="s">
        <v>564</v>
      </c>
      <c r="H221" s="144" t="s">
        <v>483</v>
      </c>
      <c r="I221" s="144" t="s">
        <v>484</v>
      </c>
      <c r="J221" s="162">
        <v>87126580</v>
      </c>
      <c r="K221" s="163">
        <v>87126580</v>
      </c>
      <c r="L221" s="162">
        <v>87126580</v>
      </c>
      <c r="M221" s="162">
        <v>0</v>
      </c>
      <c r="N221" s="162">
        <v>7776450.1299999999</v>
      </c>
      <c r="O221" s="162">
        <v>0</v>
      </c>
      <c r="P221" s="163">
        <v>77230659.310000002</v>
      </c>
      <c r="Q221" s="162">
        <v>77230659.310000002</v>
      </c>
      <c r="R221" s="162">
        <v>0</v>
      </c>
      <c r="S221" s="162">
        <v>85007109.439999998</v>
      </c>
      <c r="T221" s="162">
        <v>85007109.439999998</v>
      </c>
      <c r="U221" s="162">
        <v>2119470.56</v>
      </c>
      <c r="V221" s="162">
        <v>2119470.56</v>
      </c>
      <c r="W221" s="162">
        <v>2119470.56</v>
      </c>
      <c r="X221" s="162">
        <v>2119470.56</v>
      </c>
      <c r="Y221" s="162">
        <v>0</v>
      </c>
      <c r="Z221" s="162">
        <v>0</v>
      </c>
      <c r="AA221" s="162">
        <v>0</v>
      </c>
      <c r="AB221" s="162">
        <v>0</v>
      </c>
      <c r="AC221" s="162">
        <v>0</v>
      </c>
      <c r="AD221" s="144" t="s">
        <v>911</v>
      </c>
      <c r="AE221" s="165" t="s">
        <v>915</v>
      </c>
      <c r="AF221" s="144" t="s">
        <v>983</v>
      </c>
      <c r="AG221" s="144" t="s">
        <v>987</v>
      </c>
      <c r="AH221" s="144" t="s">
        <v>919</v>
      </c>
      <c r="AI221" s="144" t="s">
        <v>919</v>
      </c>
      <c r="AJ221" s="144" t="s">
        <v>919</v>
      </c>
      <c r="AK221" s="144" t="s">
        <v>912</v>
      </c>
      <c r="AL221" s="144" t="s">
        <v>919</v>
      </c>
      <c r="AM221" s="144" t="s">
        <v>919</v>
      </c>
      <c r="AN221" s="144" t="s">
        <v>985</v>
      </c>
      <c r="AO221" s="144" t="s">
        <v>986</v>
      </c>
      <c r="AP221" s="144" t="s">
        <v>484</v>
      </c>
      <c r="AQ221" s="160" t="s">
        <v>922</v>
      </c>
      <c r="AR221" s="144" t="s">
        <v>929</v>
      </c>
    </row>
    <row r="222" spans="3:44">
      <c r="C222" s="160" t="s">
        <v>631</v>
      </c>
      <c r="D222" s="144" t="s">
        <v>485</v>
      </c>
      <c r="E222" s="161" t="s">
        <v>410</v>
      </c>
      <c r="F222" s="144" t="s">
        <v>479</v>
      </c>
      <c r="G222" s="144" t="s">
        <v>564</v>
      </c>
      <c r="H222" s="144" t="s">
        <v>486</v>
      </c>
      <c r="I222" s="144" t="s">
        <v>487</v>
      </c>
      <c r="J222" s="162">
        <v>57270142</v>
      </c>
      <c r="K222" s="163">
        <v>57270142</v>
      </c>
      <c r="L222" s="162">
        <v>57270142</v>
      </c>
      <c r="M222" s="162">
        <v>0</v>
      </c>
      <c r="N222" s="162">
        <v>2658452.9500000002</v>
      </c>
      <c r="O222" s="162">
        <v>0</v>
      </c>
      <c r="P222" s="163">
        <v>53205699.229999997</v>
      </c>
      <c r="Q222" s="162">
        <v>32030977.41</v>
      </c>
      <c r="R222" s="162">
        <v>0</v>
      </c>
      <c r="S222" s="162">
        <v>55864152.18</v>
      </c>
      <c r="T222" s="162">
        <v>55864152.18</v>
      </c>
      <c r="U222" s="162">
        <v>1405989.82</v>
      </c>
      <c r="V222" s="162">
        <v>1405989.82</v>
      </c>
      <c r="W222" s="162">
        <v>1405989.82</v>
      </c>
      <c r="X222" s="162">
        <v>1405989.82</v>
      </c>
      <c r="Y222" s="162">
        <v>0</v>
      </c>
      <c r="Z222" s="162">
        <v>0</v>
      </c>
      <c r="AA222" s="162">
        <v>0</v>
      </c>
      <c r="AB222" s="162">
        <v>0</v>
      </c>
      <c r="AC222" s="162">
        <v>0</v>
      </c>
      <c r="AD222" s="144" t="s">
        <v>911</v>
      </c>
      <c r="AE222" s="165" t="s">
        <v>915</v>
      </c>
      <c r="AF222" s="144" t="s">
        <v>983</v>
      </c>
      <c r="AG222" s="144" t="s">
        <v>988</v>
      </c>
      <c r="AH222" s="144" t="s">
        <v>919</v>
      </c>
      <c r="AI222" s="144" t="s">
        <v>919</v>
      </c>
      <c r="AJ222" s="144" t="s">
        <v>919</v>
      </c>
      <c r="AK222" s="144" t="s">
        <v>912</v>
      </c>
      <c r="AL222" s="144" t="s">
        <v>919</v>
      </c>
      <c r="AM222" s="144" t="s">
        <v>919</v>
      </c>
      <c r="AN222" s="144" t="s">
        <v>985</v>
      </c>
      <c r="AO222" s="144" t="s">
        <v>986</v>
      </c>
      <c r="AP222" s="144" t="s">
        <v>487</v>
      </c>
      <c r="AQ222" s="160" t="s">
        <v>922</v>
      </c>
      <c r="AR222" s="144" t="s">
        <v>929</v>
      </c>
    </row>
    <row r="223" spans="3:44">
      <c r="C223" s="160" t="s">
        <v>631</v>
      </c>
      <c r="D223" s="144" t="s">
        <v>485</v>
      </c>
      <c r="E223" s="161" t="s">
        <v>678</v>
      </c>
      <c r="F223" s="144" t="s">
        <v>479</v>
      </c>
      <c r="G223" s="144" t="s">
        <v>564</v>
      </c>
      <c r="H223" s="144" t="s">
        <v>486</v>
      </c>
      <c r="I223" s="144" t="s">
        <v>487</v>
      </c>
      <c r="J223" s="162">
        <v>0</v>
      </c>
      <c r="K223" s="163">
        <v>21927969</v>
      </c>
      <c r="L223" s="162">
        <v>21927969</v>
      </c>
      <c r="M223" s="162">
        <v>0</v>
      </c>
      <c r="N223" s="162">
        <v>0</v>
      </c>
      <c r="O223" s="162">
        <v>0</v>
      </c>
      <c r="P223" s="163">
        <v>20420863.149999999</v>
      </c>
      <c r="Q223" s="162">
        <v>20420863.149999999</v>
      </c>
      <c r="R223" s="162">
        <v>0</v>
      </c>
      <c r="S223" s="162">
        <v>20420863.149999999</v>
      </c>
      <c r="T223" s="162">
        <v>20420863.149999999</v>
      </c>
      <c r="U223" s="162">
        <v>1507105.85</v>
      </c>
      <c r="V223" s="162">
        <v>1507105.85</v>
      </c>
      <c r="W223" s="162">
        <v>1507105.85</v>
      </c>
      <c r="X223" s="162">
        <v>1507105.85</v>
      </c>
      <c r="Y223" s="162">
        <v>0</v>
      </c>
      <c r="Z223" s="162">
        <v>0</v>
      </c>
      <c r="AA223" s="162">
        <v>0</v>
      </c>
      <c r="AB223" s="162">
        <v>0</v>
      </c>
      <c r="AC223" s="162">
        <v>21927969</v>
      </c>
      <c r="AD223" s="144" t="s">
        <v>911</v>
      </c>
      <c r="AE223" s="165" t="s">
        <v>915</v>
      </c>
      <c r="AF223" s="144" t="s">
        <v>983</v>
      </c>
      <c r="AG223" s="144" t="s">
        <v>988</v>
      </c>
      <c r="AH223" s="144" t="s">
        <v>919</v>
      </c>
      <c r="AI223" s="144" t="s">
        <v>919</v>
      </c>
      <c r="AJ223" s="144" t="s">
        <v>919</v>
      </c>
      <c r="AK223" s="144" t="s">
        <v>912</v>
      </c>
      <c r="AL223" s="144" t="s">
        <v>919</v>
      </c>
      <c r="AM223" s="144" t="s">
        <v>919</v>
      </c>
      <c r="AN223" s="144" t="s">
        <v>985</v>
      </c>
      <c r="AO223" s="144" t="s">
        <v>986</v>
      </c>
      <c r="AP223" s="144" t="s">
        <v>487</v>
      </c>
      <c r="AQ223" s="160" t="s">
        <v>922</v>
      </c>
      <c r="AR223" s="144" t="s">
        <v>1102</v>
      </c>
    </row>
    <row r="224" spans="3:44">
      <c r="C224" s="160" t="s">
        <v>631</v>
      </c>
      <c r="D224" s="144" t="s">
        <v>623</v>
      </c>
      <c r="E224" s="161" t="s">
        <v>410</v>
      </c>
      <c r="F224" s="144" t="s">
        <v>479</v>
      </c>
      <c r="G224" s="144" t="s">
        <v>564</v>
      </c>
      <c r="H224" s="144" t="s">
        <v>624</v>
      </c>
      <c r="I224" s="144" t="s">
        <v>625</v>
      </c>
      <c r="J224" s="162">
        <v>360438618</v>
      </c>
      <c r="K224" s="163">
        <v>93502267</v>
      </c>
      <c r="L224" s="162">
        <v>93502267</v>
      </c>
      <c r="M224" s="162">
        <v>0</v>
      </c>
      <c r="N224" s="162">
        <v>0</v>
      </c>
      <c r="O224" s="162">
        <v>0</v>
      </c>
      <c r="P224" s="163">
        <v>93441349.569999993</v>
      </c>
      <c r="Q224" s="162">
        <v>93441349.569999993</v>
      </c>
      <c r="R224" s="162">
        <v>0</v>
      </c>
      <c r="S224" s="162">
        <v>93441349.569999993</v>
      </c>
      <c r="T224" s="162">
        <v>93441349.569999993</v>
      </c>
      <c r="U224" s="162">
        <v>60917.43</v>
      </c>
      <c r="V224" s="162">
        <v>60917.43</v>
      </c>
      <c r="W224" s="162">
        <v>60917.43</v>
      </c>
      <c r="X224" s="162">
        <v>60917.43</v>
      </c>
      <c r="Y224" s="162">
        <v>0</v>
      </c>
      <c r="Z224" s="162">
        <v>0</v>
      </c>
      <c r="AA224" s="162">
        <v>0</v>
      </c>
      <c r="AB224" s="164">
        <v>-266936351</v>
      </c>
      <c r="AC224" s="162">
        <v>0</v>
      </c>
      <c r="AD224" s="144" t="s">
        <v>911</v>
      </c>
      <c r="AE224" s="165" t="s">
        <v>915</v>
      </c>
      <c r="AF224" s="144" t="s">
        <v>983</v>
      </c>
      <c r="AG224" s="144" t="s">
        <v>1080</v>
      </c>
      <c r="AH224" s="144" t="s">
        <v>919</v>
      </c>
      <c r="AI224" s="144" t="s">
        <v>919</v>
      </c>
      <c r="AJ224" s="144" t="s">
        <v>919</v>
      </c>
      <c r="AK224" s="144" t="s">
        <v>912</v>
      </c>
      <c r="AL224" s="144" t="s">
        <v>919</v>
      </c>
      <c r="AM224" s="144" t="s">
        <v>919</v>
      </c>
      <c r="AN224" s="144" t="s">
        <v>985</v>
      </c>
      <c r="AO224" s="144" t="s">
        <v>986</v>
      </c>
      <c r="AP224" s="144" t="s">
        <v>625</v>
      </c>
      <c r="AQ224" s="160" t="s">
        <v>922</v>
      </c>
      <c r="AR224" s="144" t="s">
        <v>929</v>
      </c>
    </row>
    <row r="225" spans="3:44">
      <c r="C225" s="160" t="s">
        <v>631</v>
      </c>
      <c r="D225" s="144" t="s">
        <v>679</v>
      </c>
      <c r="E225" s="161" t="s">
        <v>410</v>
      </c>
      <c r="F225" s="144" t="s">
        <v>479</v>
      </c>
      <c r="G225" s="144" t="s">
        <v>564</v>
      </c>
      <c r="H225" s="144" t="s">
        <v>680</v>
      </c>
      <c r="I225" s="144" t="s">
        <v>681</v>
      </c>
      <c r="J225" s="162">
        <v>3783444</v>
      </c>
      <c r="K225" s="163">
        <v>0</v>
      </c>
      <c r="L225" s="162">
        <v>0</v>
      </c>
      <c r="M225" s="162">
        <v>0</v>
      </c>
      <c r="N225" s="162">
        <v>0</v>
      </c>
      <c r="O225" s="162">
        <v>0</v>
      </c>
      <c r="P225" s="163">
        <v>0</v>
      </c>
      <c r="Q225" s="162">
        <v>0</v>
      </c>
      <c r="R225" s="162">
        <v>0</v>
      </c>
      <c r="S225" s="162">
        <v>0</v>
      </c>
      <c r="T225" s="162">
        <v>0</v>
      </c>
      <c r="U225" s="162">
        <v>0</v>
      </c>
      <c r="V225" s="162">
        <v>0</v>
      </c>
      <c r="W225" s="162">
        <v>0</v>
      </c>
      <c r="X225" s="162">
        <v>0</v>
      </c>
      <c r="Y225" s="162">
        <v>0</v>
      </c>
      <c r="Z225" s="162">
        <v>0</v>
      </c>
      <c r="AA225" s="162">
        <v>0</v>
      </c>
      <c r="AB225" s="164">
        <v>-3783444</v>
      </c>
      <c r="AC225" s="162">
        <v>0</v>
      </c>
      <c r="AD225" s="144" t="s">
        <v>911</v>
      </c>
      <c r="AE225" s="165" t="s">
        <v>915</v>
      </c>
      <c r="AF225" s="144" t="s">
        <v>983</v>
      </c>
      <c r="AG225" s="144" t="s">
        <v>1103</v>
      </c>
      <c r="AH225" s="144" t="s">
        <v>919</v>
      </c>
      <c r="AI225" s="144" t="s">
        <v>919</v>
      </c>
      <c r="AJ225" s="144" t="s">
        <v>919</v>
      </c>
      <c r="AK225" s="144" t="s">
        <v>912</v>
      </c>
      <c r="AL225" s="144" t="s">
        <v>1104</v>
      </c>
      <c r="AM225" s="144" t="s">
        <v>919</v>
      </c>
      <c r="AN225" s="144" t="s">
        <v>985</v>
      </c>
      <c r="AO225" s="144" t="s">
        <v>986</v>
      </c>
      <c r="AP225" s="144" t="s">
        <v>681</v>
      </c>
      <c r="AQ225" s="160" t="s">
        <v>922</v>
      </c>
      <c r="AR225" s="144" t="s">
        <v>929</v>
      </c>
    </row>
    <row r="226" spans="3:44">
      <c r="C226" s="160" t="s">
        <v>631</v>
      </c>
      <c r="D226" s="144" t="s">
        <v>626</v>
      </c>
      <c r="E226" s="161" t="s">
        <v>398</v>
      </c>
      <c r="F226" s="144" t="s">
        <v>479</v>
      </c>
      <c r="G226" s="144" t="s">
        <v>564</v>
      </c>
      <c r="H226" s="144" t="s">
        <v>627</v>
      </c>
      <c r="I226" s="144" t="s">
        <v>628</v>
      </c>
      <c r="J226" s="162">
        <v>0</v>
      </c>
      <c r="K226" s="163">
        <v>62727542</v>
      </c>
      <c r="L226" s="162">
        <v>62727542</v>
      </c>
      <c r="M226" s="162">
        <v>0</v>
      </c>
      <c r="N226" s="162">
        <v>0</v>
      </c>
      <c r="O226" s="162">
        <v>0</v>
      </c>
      <c r="P226" s="163">
        <v>0</v>
      </c>
      <c r="Q226" s="162">
        <v>0</v>
      </c>
      <c r="R226" s="162">
        <v>0</v>
      </c>
      <c r="S226" s="162">
        <v>0</v>
      </c>
      <c r="T226" s="162">
        <v>0</v>
      </c>
      <c r="U226" s="162">
        <v>62727542</v>
      </c>
      <c r="V226" s="162">
        <v>62727542</v>
      </c>
      <c r="W226" s="162">
        <v>62727542</v>
      </c>
      <c r="X226" s="162">
        <v>62727542</v>
      </c>
      <c r="Y226" s="162">
        <v>0</v>
      </c>
      <c r="Z226" s="162">
        <v>0</v>
      </c>
      <c r="AA226" s="162">
        <v>0</v>
      </c>
      <c r="AB226" s="162">
        <v>0</v>
      </c>
      <c r="AC226" s="162">
        <v>62727542</v>
      </c>
      <c r="AD226" s="144" t="s">
        <v>911</v>
      </c>
      <c r="AE226" s="165" t="s">
        <v>915</v>
      </c>
      <c r="AF226" s="144" t="s">
        <v>983</v>
      </c>
      <c r="AG226" s="144" t="s">
        <v>1081</v>
      </c>
      <c r="AH226" s="144" t="s">
        <v>919</v>
      </c>
      <c r="AI226" s="144" t="s">
        <v>919</v>
      </c>
      <c r="AJ226" s="144" t="s">
        <v>919</v>
      </c>
      <c r="AK226" s="144" t="s">
        <v>912</v>
      </c>
      <c r="AL226" s="144" t="s">
        <v>919</v>
      </c>
      <c r="AM226" s="144" t="s">
        <v>919</v>
      </c>
      <c r="AN226" s="144" t="s">
        <v>985</v>
      </c>
      <c r="AO226" s="144" t="s">
        <v>986</v>
      </c>
      <c r="AP226" s="144" t="s">
        <v>628</v>
      </c>
      <c r="AQ226" s="160" t="s">
        <v>922</v>
      </c>
      <c r="AR226" s="144" t="s">
        <v>923</v>
      </c>
    </row>
    <row r="227" spans="3:44">
      <c r="C227" s="160" t="s">
        <v>631</v>
      </c>
      <c r="D227" s="144" t="s">
        <v>626</v>
      </c>
      <c r="E227" s="161" t="s">
        <v>410</v>
      </c>
      <c r="F227" s="144" t="s">
        <v>479</v>
      </c>
      <c r="G227" s="144" t="s">
        <v>564</v>
      </c>
      <c r="H227" s="144" t="s">
        <v>627</v>
      </c>
      <c r="I227" s="144" t="s">
        <v>628</v>
      </c>
      <c r="J227" s="162">
        <v>299758011</v>
      </c>
      <c r="K227" s="163">
        <v>299747436</v>
      </c>
      <c r="L227" s="162">
        <v>299747436</v>
      </c>
      <c r="M227" s="162">
        <v>0</v>
      </c>
      <c r="N227" s="162">
        <v>35132512.859999999</v>
      </c>
      <c r="O227" s="162">
        <v>0</v>
      </c>
      <c r="P227" s="163">
        <v>231995220.03999999</v>
      </c>
      <c r="Q227" s="162">
        <v>60107609.409999996</v>
      </c>
      <c r="R227" s="162">
        <v>0</v>
      </c>
      <c r="S227" s="162">
        <v>267127732.90000001</v>
      </c>
      <c r="T227" s="162">
        <v>267127732.90000001</v>
      </c>
      <c r="U227" s="162">
        <v>32619703.100000001</v>
      </c>
      <c r="V227" s="162">
        <v>32619703.100000001</v>
      </c>
      <c r="W227" s="162">
        <v>32619703.100000001</v>
      </c>
      <c r="X227" s="162">
        <v>32619703.100000001</v>
      </c>
      <c r="Y227" s="162">
        <v>0</v>
      </c>
      <c r="Z227" s="162">
        <v>0</v>
      </c>
      <c r="AA227" s="162">
        <v>0</v>
      </c>
      <c r="AB227" s="164">
        <v>-10575</v>
      </c>
      <c r="AC227" s="162">
        <v>0</v>
      </c>
      <c r="AD227" s="144" t="s">
        <v>911</v>
      </c>
      <c r="AE227" s="165" t="s">
        <v>915</v>
      </c>
      <c r="AF227" s="144" t="s">
        <v>983</v>
      </c>
      <c r="AG227" s="144" t="s">
        <v>1081</v>
      </c>
      <c r="AH227" s="144" t="s">
        <v>919</v>
      </c>
      <c r="AI227" s="144" t="s">
        <v>919</v>
      </c>
      <c r="AJ227" s="144" t="s">
        <v>919</v>
      </c>
      <c r="AK227" s="144" t="s">
        <v>912</v>
      </c>
      <c r="AL227" s="144" t="s">
        <v>919</v>
      </c>
      <c r="AM227" s="144" t="s">
        <v>919</v>
      </c>
      <c r="AN227" s="144" t="s">
        <v>985</v>
      </c>
      <c r="AO227" s="144" t="s">
        <v>986</v>
      </c>
      <c r="AP227" s="144" t="s">
        <v>628</v>
      </c>
      <c r="AQ227" s="160" t="s">
        <v>922</v>
      </c>
      <c r="AR227" s="144" t="s">
        <v>929</v>
      </c>
    </row>
    <row r="228" spans="3:44">
      <c r="C228" s="160" t="s">
        <v>631</v>
      </c>
      <c r="D228" s="144" t="s">
        <v>682</v>
      </c>
      <c r="E228" s="161" t="s">
        <v>410</v>
      </c>
      <c r="F228" s="144" t="s">
        <v>683</v>
      </c>
      <c r="G228" s="144" t="s">
        <v>564</v>
      </c>
      <c r="H228" s="144" t="s">
        <v>684</v>
      </c>
      <c r="I228" s="144" t="s">
        <v>684</v>
      </c>
      <c r="J228" s="162">
        <v>1618867758</v>
      </c>
      <c r="K228" s="163">
        <v>1618867758</v>
      </c>
      <c r="L228" s="162">
        <v>1618867758</v>
      </c>
      <c r="M228" s="162">
        <v>0</v>
      </c>
      <c r="N228" s="162">
        <v>0</v>
      </c>
      <c r="O228" s="162">
        <v>0</v>
      </c>
      <c r="P228" s="163">
        <v>1085015227.45</v>
      </c>
      <c r="Q228" s="162">
        <v>624630814.48000002</v>
      </c>
      <c r="R228" s="162">
        <v>0</v>
      </c>
      <c r="S228" s="162">
        <v>1085015227.45</v>
      </c>
      <c r="T228" s="162">
        <v>1085015227.45</v>
      </c>
      <c r="U228" s="162">
        <v>533852530.55000001</v>
      </c>
      <c r="V228" s="162">
        <v>533852530.55000001</v>
      </c>
      <c r="W228" s="162">
        <v>533852530.55000001</v>
      </c>
      <c r="X228" s="162">
        <v>533852530.55000001</v>
      </c>
      <c r="Y228" s="162">
        <v>0</v>
      </c>
      <c r="Z228" s="162">
        <v>0</v>
      </c>
      <c r="AA228" s="162">
        <v>0</v>
      </c>
      <c r="AB228" s="164">
        <v>-1537000000</v>
      </c>
      <c r="AC228" s="162">
        <v>1537000000</v>
      </c>
      <c r="AD228" s="144" t="s">
        <v>911</v>
      </c>
      <c r="AE228" s="165" t="s">
        <v>915</v>
      </c>
      <c r="AF228" s="144" t="s">
        <v>1105</v>
      </c>
      <c r="AG228" s="144" t="s">
        <v>1106</v>
      </c>
      <c r="AH228" s="144" t="s">
        <v>919</v>
      </c>
      <c r="AI228" s="144" t="s">
        <v>919</v>
      </c>
      <c r="AJ228" s="144" t="s">
        <v>919</v>
      </c>
      <c r="AK228" s="144" t="s">
        <v>912</v>
      </c>
      <c r="AL228" s="144" t="s">
        <v>919</v>
      </c>
      <c r="AM228" s="144" t="s">
        <v>919</v>
      </c>
      <c r="AN228" s="144" t="s">
        <v>985</v>
      </c>
      <c r="AO228" s="144" t="s">
        <v>1107</v>
      </c>
      <c r="AP228" s="144" t="s">
        <v>684</v>
      </c>
      <c r="AQ228" s="160" t="s">
        <v>922</v>
      </c>
      <c r="AR228" s="144" t="s">
        <v>929</v>
      </c>
    </row>
    <row r="229" spans="3:44">
      <c r="C229" s="160" t="s">
        <v>631</v>
      </c>
      <c r="D229" s="144" t="s">
        <v>682</v>
      </c>
      <c r="E229" s="161" t="s">
        <v>678</v>
      </c>
      <c r="F229" s="144" t="s">
        <v>683</v>
      </c>
      <c r="G229" s="144" t="s">
        <v>564</v>
      </c>
      <c r="H229" s="144" t="s">
        <v>684</v>
      </c>
      <c r="I229" s="144" t="s">
        <v>684</v>
      </c>
      <c r="J229" s="162">
        <v>0</v>
      </c>
      <c r="K229" s="163">
        <v>4139830453.2199998</v>
      </c>
      <c r="L229" s="162">
        <v>4139830453.2199998</v>
      </c>
      <c r="M229" s="162">
        <v>0</v>
      </c>
      <c r="N229" s="162">
        <v>3281152.5</v>
      </c>
      <c r="O229" s="162">
        <v>0</v>
      </c>
      <c r="P229" s="163">
        <v>3016931438.48</v>
      </c>
      <c r="Q229" s="162">
        <v>2689391613.3600001</v>
      </c>
      <c r="R229" s="162">
        <v>0</v>
      </c>
      <c r="S229" s="162">
        <v>3020212590.98</v>
      </c>
      <c r="T229" s="162">
        <v>3020212590.98</v>
      </c>
      <c r="U229" s="162">
        <v>1119617862.24</v>
      </c>
      <c r="V229" s="162">
        <v>1119617862.24</v>
      </c>
      <c r="W229" s="162">
        <v>1119617862.24</v>
      </c>
      <c r="X229" s="162">
        <v>1119617862.24</v>
      </c>
      <c r="Y229" s="162">
        <v>0</v>
      </c>
      <c r="Z229" s="162">
        <v>0</v>
      </c>
      <c r="AA229" s="162">
        <v>0</v>
      </c>
      <c r="AB229" s="164">
        <v>-1405445091</v>
      </c>
      <c r="AC229" s="162">
        <v>5545275544.2200003</v>
      </c>
      <c r="AD229" s="144" t="s">
        <v>911</v>
      </c>
      <c r="AE229" s="165" t="s">
        <v>915</v>
      </c>
      <c r="AF229" s="144" t="s">
        <v>1105</v>
      </c>
      <c r="AG229" s="144" t="s">
        <v>1106</v>
      </c>
      <c r="AH229" s="144" t="s">
        <v>919</v>
      </c>
      <c r="AI229" s="144" t="s">
        <v>919</v>
      </c>
      <c r="AJ229" s="144" t="s">
        <v>919</v>
      </c>
      <c r="AK229" s="144" t="s">
        <v>912</v>
      </c>
      <c r="AL229" s="144" t="s">
        <v>919</v>
      </c>
      <c r="AM229" s="144" t="s">
        <v>919</v>
      </c>
      <c r="AN229" s="144" t="s">
        <v>985</v>
      </c>
      <c r="AO229" s="144" t="s">
        <v>1107</v>
      </c>
      <c r="AP229" s="144" t="s">
        <v>684</v>
      </c>
      <c r="AQ229" s="160" t="s">
        <v>922</v>
      </c>
      <c r="AR229" s="144" t="s">
        <v>1102</v>
      </c>
    </row>
    <row r="230" spans="3:44">
      <c r="C230" s="160" t="s">
        <v>631</v>
      </c>
      <c r="D230" s="144" t="s">
        <v>685</v>
      </c>
      <c r="E230" s="161" t="s">
        <v>678</v>
      </c>
      <c r="F230" s="144" t="s">
        <v>686</v>
      </c>
      <c r="G230" s="144" t="s">
        <v>564</v>
      </c>
      <c r="H230" s="144" t="s">
        <v>687</v>
      </c>
      <c r="I230" s="144" t="s">
        <v>687</v>
      </c>
      <c r="J230" s="162">
        <v>0</v>
      </c>
      <c r="K230" s="163">
        <v>15549600</v>
      </c>
      <c r="L230" s="162">
        <v>15549600</v>
      </c>
      <c r="M230" s="162">
        <v>0</v>
      </c>
      <c r="N230" s="162">
        <v>900000</v>
      </c>
      <c r="O230" s="162">
        <v>0</v>
      </c>
      <c r="P230" s="163">
        <v>13244862</v>
      </c>
      <c r="Q230" s="162">
        <v>12016835</v>
      </c>
      <c r="R230" s="162">
        <v>0</v>
      </c>
      <c r="S230" s="162">
        <v>14144862</v>
      </c>
      <c r="T230" s="162">
        <v>14144862</v>
      </c>
      <c r="U230" s="162">
        <v>1404738</v>
      </c>
      <c r="V230" s="162">
        <v>1404738</v>
      </c>
      <c r="W230" s="162">
        <v>1404738</v>
      </c>
      <c r="X230" s="162">
        <v>1404738</v>
      </c>
      <c r="Y230" s="162">
        <v>0</v>
      </c>
      <c r="Z230" s="162">
        <v>0</v>
      </c>
      <c r="AA230" s="162">
        <v>0</v>
      </c>
      <c r="AB230" s="162">
        <v>0</v>
      </c>
      <c r="AC230" s="162">
        <v>15549600</v>
      </c>
      <c r="AD230" s="144" t="s">
        <v>911</v>
      </c>
      <c r="AE230" s="165" t="s">
        <v>915</v>
      </c>
      <c r="AF230" s="144" t="s">
        <v>1105</v>
      </c>
      <c r="AG230" s="144" t="s">
        <v>1108</v>
      </c>
      <c r="AH230" s="144" t="s">
        <v>919</v>
      </c>
      <c r="AI230" s="144" t="s">
        <v>919</v>
      </c>
      <c r="AJ230" s="144" t="s">
        <v>919</v>
      </c>
      <c r="AK230" s="144" t="s">
        <v>912</v>
      </c>
      <c r="AL230" s="144" t="s">
        <v>919</v>
      </c>
      <c r="AM230" s="144" t="s">
        <v>919</v>
      </c>
      <c r="AN230" s="144" t="s">
        <v>985</v>
      </c>
      <c r="AO230" s="144" t="s">
        <v>1107</v>
      </c>
      <c r="AP230" s="144" t="s">
        <v>687</v>
      </c>
      <c r="AQ230" s="160" t="s">
        <v>922</v>
      </c>
      <c r="AR230" s="144" t="s">
        <v>1102</v>
      </c>
    </row>
    <row r="231" spans="3:44">
      <c r="C231" s="160" t="s">
        <v>631</v>
      </c>
      <c r="D231" s="144" t="s">
        <v>688</v>
      </c>
      <c r="E231" s="161" t="s">
        <v>410</v>
      </c>
      <c r="F231" s="144" t="s">
        <v>689</v>
      </c>
      <c r="G231" s="144" t="s">
        <v>564</v>
      </c>
      <c r="H231" s="144" t="s">
        <v>690</v>
      </c>
      <c r="I231" s="144" t="s">
        <v>691</v>
      </c>
      <c r="J231" s="162">
        <v>175460750</v>
      </c>
      <c r="K231" s="163">
        <v>175460750</v>
      </c>
      <c r="L231" s="162">
        <v>175460750</v>
      </c>
      <c r="M231" s="162">
        <v>0</v>
      </c>
      <c r="N231" s="162">
        <v>57454145.729999997</v>
      </c>
      <c r="O231" s="162">
        <v>0</v>
      </c>
      <c r="P231" s="163">
        <v>40602316.170000002</v>
      </c>
      <c r="Q231" s="162">
        <v>0</v>
      </c>
      <c r="R231" s="162">
        <v>0</v>
      </c>
      <c r="S231" s="162">
        <v>98056461.900000006</v>
      </c>
      <c r="T231" s="162">
        <v>98056461.900000006</v>
      </c>
      <c r="U231" s="162">
        <v>77404288.099999994</v>
      </c>
      <c r="V231" s="162">
        <v>77404288.099999994</v>
      </c>
      <c r="W231" s="162">
        <v>77404288.099999994</v>
      </c>
      <c r="X231" s="162">
        <v>77404288.099999994</v>
      </c>
      <c r="Y231" s="162">
        <v>0</v>
      </c>
      <c r="Z231" s="162">
        <v>0</v>
      </c>
      <c r="AA231" s="162">
        <v>0</v>
      </c>
      <c r="AB231" s="162">
        <v>0</v>
      </c>
      <c r="AC231" s="162">
        <v>0</v>
      </c>
      <c r="AD231" s="144" t="s">
        <v>911</v>
      </c>
      <c r="AE231" s="165" t="s">
        <v>915</v>
      </c>
      <c r="AF231" s="144" t="s">
        <v>1105</v>
      </c>
      <c r="AG231" s="144" t="s">
        <v>1109</v>
      </c>
      <c r="AH231" s="144" t="s">
        <v>919</v>
      </c>
      <c r="AI231" s="144" t="s">
        <v>919</v>
      </c>
      <c r="AJ231" s="144" t="s">
        <v>919</v>
      </c>
      <c r="AK231" s="144" t="s">
        <v>912</v>
      </c>
      <c r="AL231" s="144" t="s">
        <v>919</v>
      </c>
      <c r="AM231" s="144" t="s">
        <v>919</v>
      </c>
      <c r="AN231" s="144" t="s">
        <v>985</v>
      </c>
      <c r="AO231" s="144" t="s">
        <v>1107</v>
      </c>
      <c r="AP231" s="144" t="s">
        <v>691</v>
      </c>
      <c r="AQ231" s="160" t="s">
        <v>922</v>
      </c>
      <c r="AR231" s="144" t="s">
        <v>929</v>
      </c>
    </row>
    <row r="232" spans="3:44">
      <c r="C232" s="160" t="s">
        <v>631</v>
      </c>
      <c r="D232" s="144" t="s">
        <v>688</v>
      </c>
      <c r="E232" s="161" t="s">
        <v>678</v>
      </c>
      <c r="F232" s="144" t="s">
        <v>689</v>
      </c>
      <c r="G232" s="144" t="s">
        <v>564</v>
      </c>
      <c r="H232" s="144" t="s">
        <v>690</v>
      </c>
      <c r="I232" s="144" t="s">
        <v>691</v>
      </c>
      <c r="J232" s="162">
        <v>0</v>
      </c>
      <c r="K232" s="163">
        <v>40646579</v>
      </c>
      <c r="L232" s="162">
        <v>40646579</v>
      </c>
      <c r="M232" s="162">
        <v>0</v>
      </c>
      <c r="N232" s="162">
        <v>3600000</v>
      </c>
      <c r="O232" s="162">
        <v>0</v>
      </c>
      <c r="P232" s="163">
        <v>34854691.560000002</v>
      </c>
      <c r="Q232" s="162">
        <v>26019772.989999998</v>
      </c>
      <c r="R232" s="162">
        <v>0</v>
      </c>
      <c r="S232" s="162">
        <v>38454691.560000002</v>
      </c>
      <c r="T232" s="162">
        <v>38454691.560000002</v>
      </c>
      <c r="U232" s="162">
        <v>2191887.44</v>
      </c>
      <c r="V232" s="162">
        <v>2191887.44</v>
      </c>
      <c r="W232" s="162">
        <v>2191887.44</v>
      </c>
      <c r="X232" s="162">
        <v>2191887.44</v>
      </c>
      <c r="Y232" s="162">
        <v>0</v>
      </c>
      <c r="Z232" s="162">
        <v>0</v>
      </c>
      <c r="AA232" s="162">
        <v>0</v>
      </c>
      <c r="AB232" s="162">
        <v>0</v>
      </c>
      <c r="AC232" s="162">
        <v>40646579</v>
      </c>
      <c r="AD232" s="144" t="s">
        <v>911</v>
      </c>
      <c r="AE232" s="165" t="s">
        <v>915</v>
      </c>
      <c r="AF232" s="144" t="s">
        <v>1105</v>
      </c>
      <c r="AG232" s="144" t="s">
        <v>1109</v>
      </c>
      <c r="AH232" s="144" t="s">
        <v>919</v>
      </c>
      <c r="AI232" s="144" t="s">
        <v>919</v>
      </c>
      <c r="AJ232" s="144" t="s">
        <v>919</v>
      </c>
      <c r="AK232" s="144" t="s">
        <v>912</v>
      </c>
      <c r="AL232" s="144" t="s">
        <v>919</v>
      </c>
      <c r="AM232" s="144" t="s">
        <v>919</v>
      </c>
      <c r="AN232" s="144" t="s">
        <v>985</v>
      </c>
      <c r="AO232" s="144" t="s">
        <v>1107</v>
      </c>
      <c r="AP232" s="144" t="s">
        <v>691</v>
      </c>
      <c r="AQ232" s="160" t="s">
        <v>922</v>
      </c>
      <c r="AR232" s="144" t="s">
        <v>1102</v>
      </c>
    </row>
    <row r="233" spans="3:44">
      <c r="C233" s="160" t="s">
        <v>631</v>
      </c>
      <c r="D233" s="144" t="s">
        <v>488</v>
      </c>
      <c r="E233" s="161" t="s">
        <v>410</v>
      </c>
      <c r="F233" s="144" t="s">
        <v>489</v>
      </c>
      <c r="G233" s="144" t="s">
        <v>564</v>
      </c>
      <c r="H233" s="144" t="s">
        <v>490</v>
      </c>
      <c r="I233" s="144" t="s">
        <v>490</v>
      </c>
      <c r="J233" s="162">
        <v>1176500507</v>
      </c>
      <c r="K233" s="163">
        <v>561853061</v>
      </c>
      <c r="L233" s="162">
        <v>561853061</v>
      </c>
      <c r="M233" s="162">
        <v>0</v>
      </c>
      <c r="N233" s="162">
        <v>8291054.4100000001</v>
      </c>
      <c r="O233" s="162">
        <v>0</v>
      </c>
      <c r="P233" s="163">
        <v>104585203.81999999</v>
      </c>
      <c r="Q233" s="162">
        <v>2731393.51</v>
      </c>
      <c r="R233" s="162">
        <v>0</v>
      </c>
      <c r="S233" s="162">
        <v>112876258.23</v>
      </c>
      <c r="T233" s="162">
        <v>112876258.23</v>
      </c>
      <c r="U233" s="162">
        <v>448976802.76999998</v>
      </c>
      <c r="V233" s="162">
        <v>448976802.76999998</v>
      </c>
      <c r="W233" s="162">
        <v>448976802.76999998</v>
      </c>
      <c r="X233" s="162">
        <v>448976802.76999998</v>
      </c>
      <c r="Y233" s="162">
        <v>0</v>
      </c>
      <c r="Z233" s="162">
        <v>0</v>
      </c>
      <c r="AA233" s="162">
        <v>0</v>
      </c>
      <c r="AB233" s="164">
        <v>-614647446</v>
      </c>
      <c r="AC233" s="162">
        <v>0</v>
      </c>
      <c r="AD233" s="144" t="s">
        <v>911</v>
      </c>
      <c r="AE233" s="165" t="s">
        <v>915</v>
      </c>
      <c r="AF233" s="144" t="s">
        <v>989</v>
      </c>
      <c r="AG233" s="144" t="s">
        <v>990</v>
      </c>
      <c r="AH233" s="144" t="s">
        <v>919</v>
      </c>
      <c r="AI233" s="144" t="s">
        <v>919</v>
      </c>
      <c r="AJ233" s="144" t="s">
        <v>919</v>
      </c>
      <c r="AK233" s="144" t="s">
        <v>912</v>
      </c>
      <c r="AL233" s="144" t="s">
        <v>919</v>
      </c>
      <c r="AM233" s="144" t="s">
        <v>919</v>
      </c>
      <c r="AN233" s="144" t="s">
        <v>985</v>
      </c>
      <c r="AO233" s="144" t="s">
        <v>991</v>
      </c>
      <c r="AP233" s="144" t="s">
        <v>490</v>
      </c>
      <c r="AQ233" s="160" t="s">
        <v>922</v>
      </c>
      <c r="AR233" s="144" t="s">
        <v>929</v>
      </c>
    </row>
    <row r="234" spans="3:44">
      <c r="C234" s="160" t="s">
        <v>631</v>
      </c>
      <c r="D234" s="144" t="s">
        <v>692</v>
      </c>
      <c r="E234" s="161" t="s">
        <v>398</v>
      </c>
      <c r="F234" s="144" t="s">
        <v>492</v>
      </c>
      <c r="G234" s="144" t="s">
        <v>564</v>
      </c>
      <c r="H234" s="144" t="s">
        <v>493</v>
      </c>
      <c r="I234" s="144" t="s">
        <v>494</v>
      </c>
      <c r="J234" s="162">
        <v>553362803</v>
      </c>
      <c r="K234" s="163">
        <v>580134359</v>
      </c>
      <c r="L234" s="162">
        <v>580134359</v>
      </c>
      <c r="M234" s="162">
        <v>0</v>
      </c>
      <c r="N234" s="162">
        <v>0</v>
      </c>
      <c r="O234" s="162">
        <v>0</v>
      </c>
      <c r="P234" s="163">
        <v>500470838</v>
      </c>
      <c r="Q234" s="162">
        <v>500470838</v>
      </c>
      <c r="R234" s="162">
        <v>0</v>
      </c>
      <c r="S234" s="162">
        <v>500470838</v>
      </c>
      <c r="T234" s="162">
        <v>500470838</v>
      </c>
      <c r="U234" s="162">
        <v>79663521</v>
      </c>
      <c r="V234" s="162">
        <v>79663521</v>
      </c>
      <c r="W234" s="162">
        <v>79663521</v>
      </c>
      <c r="X234" s="162">
        <v>79663521</v>
      </c>
      <c r="Y234" s="162">
        <v>0</v>
      </c>
      <c r="Z234" s="162">
        <v>0</v>
      </c>
      <c r="AA234" s="162">
        <v>0</v>
      </c>
      <c r="AB234" s="164">
        <v>-7678364</v>
      </c>
      <c r="AC234" s="162">
        <v>34449920</v>
      </c>
      <c r="AD234" s="144" t="s">
        <v>911</v>
      </c>
      <c r="AE234" s="165" t="s">
        <v>916</v>
      </c>
      <c r="AF234" s="144" t="s">
        <v>992</v>
      </c>
      <c r="AG234" s="144" t="s">
        <v>993</v>
      </c>
      <c r="AH234" s="144" t="s">
        <v>934</v>
      </c>
      <c r="AI234" s="144" t="s">
        <v>919</v>
      </c>
      <c r="AJ234" s="144" t="s">
        <v>919</v>
      </c>
      <c r="AK234" s="144" t="s">
        <v>912</v>
      </c>
      <c r="AL234" s="144" t="s">
        <v>1048</v>
      </c>
      <c r="AM234" s="144" t="s">
        <v>1010</v>
      </c>
      <c r="AN234" s="144" t="s">
        <v>994</v>
      </c>
      <c r="AO234" s="144" t="s">
        <v>995</v>
      </c>
      <c r="AP234" s="144" t="s">
        <v>996</v>
      </c>
      <c r="AQ234" s="160" t="s">
        <v>922</v>
      </c>
      <c r="AR234" s="144" t="s">
        <v>923</v>
      </c>
    </row>
    <row r="235" spans="3:44">
      <c r="C235" s="160" t="s">
        <v>631</v>
      </c>
      <c r="D235" s="144" t="s">
        <v>693</v>
      </c>
      <c r="E235" s="161" t="s">
        <v>398</v>
      </c>
      <c r="F235" s="144" t="s">
        <v>492</v>
      </c>
      <c r="G235" s="144" t="s">
        <v>564</v>
      </c>
      <c r="H235" s="144" t="s">
        <v>496</v>
      </c>
      <c r="I235" s="144" t="s">
        <v>497</v>
      </c>
      <c r="J235" s="162">
        <v>98113972</v>
      </c>
      <c r="K235" s="163">
        <v>102860702</v>
      </c>
      <c r="L235" s="162">
        <v>102860702</v>
      </c>
      <c r="M235" s="162">
        <v>0</v>
      </c>
      <c r="N235" s="162">
        <v>0</v>
      </c>
      <c r="O235" s="162">
        <v>0</v>
      </c>
      <c r="P235" s="163">
        <v>88735965</v>
      </c>
      <c r="Q235" s="162">
        <v>88735965</v>
      </c>
      <c r="R235" s="162">
        <v>0</v>
      </c>
      <c r="S235" s="162">
        <v>88735965</v>
      </c>
      <c r="T235" s="162">
        <v>88735965</v>
      </c>
      <c r="U235" s="162">
        <v>14124737</v>
      </c>
      <c r="V235" s="162">
        <v>14124737</v>
      </c>
      <c r="W235" s="162">
        <v>14124737</v>
      </c>
      <c r="X235" s="162">
        <v>14124737</v>
      </c>
      <c r="Y235" s="162">
        <v>0</v>
      </c>
      <c r="Z235" s="162">
        <v>0</v>
      </c>
      <c r="AA235" s="162">
        <v>0</v>
      </c>
      <c r="AB235" s="164">
        <v>-1361412</v>
      </c>
      <c r="AC235" s="162">
        <v>6108142</v>
      </c>
      <c r="AD235" s="144" t="s">
        <v>911</v>
      </c>
      <c r="AE235" s="165" t="s">
        <v>916</v>
      </c>
      <c r="AF235" s="144" t="s">
        <v>992</v>
      </c>
      <c r="AG235" s="144" t="s">
        <v>993</v>
      </c>
      <c r="AH235" s="144" t="s">
        <v>997</v>
      </c>
      <c r="AI235" s="144" t="s">
        <v>919</v>
      </c>
      <c r="AJ235" s="144" t="s">
        <v>919</v>
      </c>
      <c r="AK235" s="144" t="s">
        <v>912</v>
      </c>
      <c r="AL235" s="144" t="s">
        <v>1049</v>
      </c>
      <c r="AM235" s="144" t="s">
        <v>1006</v>
      </c>
      <c r="AN235" s="144" t="s">
        <v>994</v>
      </c>
      <c r="AO235" s="144" t="s">
        <v>995</v>
      </c>
      <c r="AP235" s="144" t="s">
        <v>996</v>
      </c>
      <c r="AQ235" s="160" t="s">
        <v>922</v>
      </c>
      <c r="AR235" s="144" t="s">
        <v>923</v>
      </c>
    </row>
    <row r="236" spans="3:44">
      <c r="C236" s="160" t="s">
        <v>631</v>
      </c>
      <c r="D236" s="144" t="s">
        <v>694</v>
      </c>
      <c r="E236" s="161" t="s">
        <v>398</v>
      </c>
      <c r="F236" s="144" t="s">
        <v>492</v>
      </c>
      <c r="G236" s="144" t="s">
        <v>564</v>
      </c>
      <c r="H236" s="144" t="s">
        <v>695</v>
      </c>
      <c r="I236" s="144" t="s">
        <v>696</v>
      </c>
      <c r="J236" s="162">
        <v>11361270000</v>
      </c>
      <c r="K236" s="163">
        <v>11361270000</v>
      </c>
      <c r="L236" s="162">
        <v>11361270000</v>
      </c>
      <c r="M236" s="162">
        <v>0</v>
      </c>
      <c r="N236" s="162">
        <v>0</v>
      </c>
      <c r="O236" s="162">
        <v>0</v>
      </c>
      <c r="P236" s="163">
        <v>9676195166.9599991</v>
      </c>
      <c r="Q236" s="162">
        <v>9676195166.9599991</v>
      </c>
      <c r="R236" s="162">
        <v>0</v>
      </c>
      <c r="S236" s="162">
        <v>9676195166.9599991</v>
      </c>
      <c r="T236" s="162">
        <v>9676195166.9599991</v>
      </c>
      <c r="U236" s="162">
        <v>1685074833.04</v>
      </c>
      <c r="V236" s="162">
        <v>1685074833.04</v>
      </c>
      <c r="W236" s="162">
        <v>1685074833.04</v>
      </c>
      <c r="X236" s="162">
        <v>1685074833.04</v>
      </c>
      <c r="Y236" s="162">
        <v>0</v>
      </c>
      <c r="Z236" s="162">
        <v>0</v>
      </c>
      <c r="AA236" s="162">
        <v>0</v>
      </c>
      <c r="AB236" s="162">
        <v>0</v>
      </c>
      <c r="AC236" s="162">
        <v>0</v>
      </c>
      <c r="AD236" s="144" t="s">
        <v>911</v>
      </c>
      <c r="AE236" s="165" t="s">
        <v>916</v>
      </c>
      <c r="AF236" s="144" t="s">
        <v>992</v>
      </c>
      <c r="AG236" s="144" t="s">
        <v>993</v>
      </c>
      <c r="AH236" s="144" t="s">
        <v>973</v>
      </c>
      <c r="AI236" s="144" t="s">
        <v>919</v>
      </c>
      <c r="AJ236" s="144" t="s">
        <v>919</v>
      </c>
      <c r="AK236" s="144" t="s">
        <v>912</v>
      </c>
      <c r="AL236" s="144" t="s">
        <v>1110</v>
      </c>
      <c r="AM236" s="144" t="s">
        <v>1111</v>
      </c>
      <c r="AN236" s="144" t="s">
        <v>994</v>
      </c>
      <c r="AO236" s="144" t="s">
        <v>995</v>
      </c>
      <c r="AP236" s="144" t="s">
        <v>996</v>
      </c>
      <c r="AQ236" s="160" t="s">
        <v>922</v>
      </c>
      <c r="AR236" s="144" t="s">
        <v>923</v>
      </c>
    </row>
    <row r="237" spans="3:44">
      <c r="C237" s="160" t="s">
        <v>631</v>
      </c>
      <c r="D237" s="144" t="s">
        <v>697</v>
      </c>
      <c r="E237" s="161" t="s">
        <v>398</v>
      </c>
      <c r="F237" s="144" t="s">
        <v>492</v>
      </c>
      <c r="G237" s="144" t="s">
        <v>698</v>
      </c>
      <c r="H237" s="144" t="s">
        <v>699</v>
      </c>
      <c r="I237" s="144" t="s">
        <v>700</v>
      </c>
      <c r="J237" s="162">
        <v>30000000</v>
      </c>
      <c r="K237" s="163">
        <v>30000000</v>
      </c>
      <c r="L237" s="162">
        <v>30000000</v>
      </c>
      <c r="M237" s="162">
        <v>0</v>
      </c>
      <c r="N237" s="162">
        <v>0</v>
      </c>
      <c r="O237" s="162">
        <v>0</v>
      </c>
      <c r="P237" s="163">
        <v>6904196.9000000004</v>
      </c>
      <c r="Q237" s="162">
        <v>6904196.9000000004</v>
      </c>
      <c r="R237" s="162">
        <v>0</v>
      </c>
      <c r="S237" s="162">
        <v>6904196.9000000004</v>
      </c>
      <c r="T237" s="162">
        <v>6904196.9000000004</v>
      </c>
      <c r="U237" s="162">
        <v>23095803.100000001</v>
      </c>
      <c r="V237" s="162">
        <v>23095803.100000001</v>
      </c>
      <c r="W237" s="162">
        <v>23095803.100000001</v>
      </c>
      <c r="X237" s="162">
        <v>23095803.100000001</v>
      </c>
      <c r="Y237" s="162">
        <v>0</v>
      </c>
      <c r="Z237" s="162">
        <v>0</v>
      </c>
      <c r="AA237" s="162">
        <v>0</v>
      </c>
      <c r="AB237" s="162">
        <v>0</v>
      </c>
      <c r="AC237" s="162">
        <v>0</v>
      </c>
      <c r="AD237" s="144" t="s">
        <v>911</v>
      </c>
      <c r="AE237" s="165" t="s">
        <v>916</v>
      </c>
      <c r="AF237" s="144" t="s">
        <v>992</v>
      </c>
      <c r="AG237" s="144" t="s">
        <v>993</v>
      </c>
      <c r="AH237" s="144" t="s">
        <v>1112</v>
      </c>
      <c r="AI237" s="144" t="s">
        <v>919</v>
      </c>
      <c r="AJ237" s="144" t="s">
        <v>919</v>
      </c>
      <c r="AK237" s="144" t="s">
        <v>912</v>
      </c>
      <c r="AL237" s="144" t="s">
        <v>1113</v>
      </c>
      <c r="AM237" s="144" t="s">
        <v>1114</v>
      </c>
      <c r="AN237" s="144" t="s">
        <v>994</v>
      </c>
      <c r="AO237" s="144" t="s">
        <v>995</v>
      </c>
      <c r="AP237" s="144" t="s">
        <v>996</v>
      </c>
      <c r="AQ237" s="160" t="s">
        <v>922</v>
      </c>
      <c r="AR237" s="144" t="s">
        <v>923</v>
      </c>
    </row>
    <row r="238" spans="3:44">
      <c r="C238" s="160" t="s">
        <v>631</v>
      </c>
      <c r="D238" s="144" t="s">
        <v>701</v>
      </c>
      <c r="E238" s="161" t="s">
        <v>398</v>
      </c>
      <c r="F238" s="144" t="s">
        <v>400</v>
      </c>
      <c r="G238" s="144" t="s">
        <v>564</v>
      </c>
      <c r="H238" s="144" t="s">
        <v>702</v>
      </c>
      <c r="I238" s="144" t="s">
        <v>703</v>
      </c>
      <c r="J238" s="162">
        <v>677988000</v>
      </c>
      <c r="K238" s="163">
        <v>738988000</v>
      </c>
      <c r="L238" s="162">
        <v>738988000</v>
      </c>
      <c r="M238" s="162">
        <v>0</v>
      </c>
      <c r="N238" s="162">
        <v>61000000</v>
      </c>
      <c r="O238" s="162">
        <v>0</v>
      </c>
      <c r="P238" s="163">
        <v>677988000</v>
      </c>
      <c r="Q238" s="162">
        <v>677988000</v>
      </c>
      <c r="R238" s="162">
        <v>0</v>
      </c>
      <c r="S238" s="162">
        <v>738988000</v>
      </c>
      <c r="T238" s="162">
        <v>738988000</v>
      </c>
      <c r="U238" s="162">
        <v>0</v>
      </c>
      <c r="V238" s="162">
        <v>0</v>
      </c>
      <c r="W238" s="162">
        <v>0</v>
      </c>
      <c r="X238" s="162">
        <v>0</v>
      </c>
      <c r="Y238" s="162">
        <v>0</v>
      </c>
      <c r="Z238" s="162">
        <v>0</v>
      </c>
      <c r="AA238" s="162">
        <v>0</v>
      </c>
      <c r="AB238" s="162">
        <v>0</v>
      </c>
      <c r="AC238" s="162">
        <v>61000000</v>
      </c>
      <c r="AD238" s="144" t="s">
        <v>911</v>
      </c>
      <c r="AE238" s="165" t="s">
        <v>916</v>
      </c>
      <c r="AF238" s="144" t="s">
        <v>1115</v>
      </c>
      <c r="AG238" s="144" t="s">
        <v>1116</v>
      </c>
      <c r="AH238" s="144" t="s">
        <v>919</v>
      </c>
      <c r="AI238" s="144" t="s">
        <v>919</v>
      </c>
      <c r="AJ238" s="144" t="s">
        <v>919</v>
      </c>
      <c r="AK238" s="144" t="s">
        <v>912</v>
      </c>
      <c r="AL238" s="144" t="s">
        <v>919</v>
      </c>
      <c r="AM238" s="144" t="s">
        <v>919</v>
      </c>
      <c r="AN238" s="144" t="s">
        <v>994</v>
      </c>
      <c r="AO238" s="144" t="s">
        <v>1117</v>
      </c>
      <c r="AP238" s="144" t="s">
        <v>703</v>
      </c>
      <c r="AQ238" s="160" t="s">
        <v>922</v>
      </c>
      <c r="AR238" s="144" t="s">
        <v>923</v>
      </c>
    </row>
    <row r="239" spans="3:44">
      <c r="C239" s="160" t="s">
        <v>631</v>
      </c>
      <c r="D239" s="144" t="s">
        <v>498</v>
      </c>
      <c r="E239" s="161" t="s">
        <v>398</v>
      </c>
      <c r="F239" s="144" t="s">
        <v>400</v>
      </c>
      <c r="G239" s="144" t="s">
        <v>564</v>
      </c>
      <c r="H239" s="144" t="s">
        <v>499</v>
      </c>
      <c r="I239" s="144" t="s">
        <v>499</v>
      </c>
      <c r="J239" s="162">
        <v>550379467</v>
      </c>
      <c r="K239" s="163">
        <v>609700256</v>
      </c>
      <c r="L239" s="162">
        <v>609700256</v>
      </c>
      <c r="M239" s="162">
        <v>0</v>
      </c>
      <c r="N239" s="162">
        <v>0</v>
      </c>
      <c r="O239" s="162">
        <v>0</v>
      </c>
      <c r="P239" s="163">
        <v>609645215.77999997</v>
      </c>
      <c r="Q239" s="162">
        <v>605710828.52999997</v>
      </c>
      <c r="R239" s="162">
        <v>0</v>
      </c>
      <c r="S239" s="162">
        <v>609645215.77999997</v>
      </c>
      <c r="T239" s="162">
        <v>609645215.77999997</v>
      </c>
      <c r="U239" s="162">
        <v>55040.22</v>
      </c>
      <c r="V239" s="162">
        <v>55040.22</v>
      </c>
      <c r="W239" s="162">
        <v>55040.22</v>
      </c>
      <c r="X239" s="162">
        <v>55040.22</v>
      </c>
      <c r="Y239" s="162">
        <v>0</v>
      </c>
      <c r="Z239" s="162">
        <v>0</v>
      </c>
      <c r="AA239" s="162">
        <v>0</v>
      </c>
      <c r="AB239" s="162">
        <v>0</v>
      </c>
      <c r="AC239" s="162">
        <v>59320789</v>
      </c>
      <c r="AD239" s="144" t="s">
        <v>911</v>
      </c>
      <c r="AE239" s="165" t="s">
        <v>916</v>
      </c>
      <c r="AF239" s="144" t="s">
        <v>998</v>
      </c>
      <c r="AG239" s="144" t="s">
        <v>999</v>
      </c>
      <c r="AH239" s="144" t="s">
        <v>919</v>
      </c>
      <c r="AI239" s="144" t="s">
        <v>919</v>
      </c>
      <c r="AJ239" s="144" t="s">
        <v>919</v>
      </c>
      <c r="AK239" s="144" t="s">
        <v>912</v>
      </c>
      <c r="AL239" s="144" t="s">
        <v>919</v>
      </c>
      <c r="AM239" s="144" t="s">
        <v>919</v>
      </c>
      <c r="AN239" s="144" t="s">
        <v>994</v>
      </c>
      <c r="AO239" s="144" t="s">
        <v>1000</v>
      </c>
      <c r="AP239" s="144" t="s">
        <v>499</v>
      </c>
      <c r="AQ239" s="160" t="s">
        <v>922</v>
      </c>
      <c r="AR239" s="144" t="s">
        <v>923</v>
      </c>
    </row>
    <row r="240" spans="3:44">
      <c r="C240" s="160" t="s">
        <v>631</v>
      </c>
      <c r="D240" s="144" t="s">
        <v>498</v>
      </c>
      <c r="E240" s="161" t="s">
        <v>410</v>
      </c>
      <c r="F240" s="144" t="s">
        <v>400</v>
      </c>
      <c r="G240" s="144" t="s">
        <v>564</v>
      </c>
      <c r="H240" s="144" t="s">
        <v>499</v>
      </c>
      <c r="I240" s="144" t="s">
        <v>499</v>
      </c>
      <c r="J240" s="162">
        <v>0</v>
      </c>
      <c r="K240" s="163">
        <v>340679211</v>
      </c>
      <c r="L240" s="162">
        <v>340679211</v>
      </c>
      <c r="M240" s="162">
        <v>0</v>
      </c>
      <c r="N240" s="162">
        <v>0</v>
      </c>
      <c r="O240" s="162">
        <v>0</v>
      </c>
      <c r="P240" s="163">
        <v>338731365.41000003</v>
      </c>
      <c r="Q240" s="162">
        <v>337317485.19999999</v>
      </c>
      <c r="R240" s="162">
        <v>0</v>
      </c>
      <c r="S240" s="162">
        <v>338731365.41000003</v>
      </c>
      <c r="T240" s="162">
        <v>338731365.41000003</v>
      </c>
      <c r="U240" s="162">
        <v>1947845.59</v>
      </c>
      <c r="V240" s="162">
        <v>1947845.59</v>
      </c>
      <c r="W240" s="162">
        <v>1947845.59</v>
      </c>
      <c r="X240" s="162">
        <v>1947845.59</v>
      </c>
      <c r="Y240" s="162">
        <v>0</v>
      </c>
      <c r="Z240" s="162">
        <v>0</v>
      </c>
      <c r="AA240" s="162">
        <v>0</v>
      </c>
      <c r="AB240" s="162">
        <v>0</v>
      </c>
      <c r="AC240" s="162">
        <v>340679211</v>
      </c>
      <c r="AD240" s="144" t="s">
        <v>911</v>
      </c>
      <c r="AE240" s="165" t="s">
        <v>916</v>
      </c>
      <c r="AF240" s="144" t="s">
        <v>998</v>
      </c>
      <c r="AG240" s="144" t="s">
        <v>999</v>
      </c>
      <c r="AH240" s="144" t="s">
        <v>919</v>
      </c>
      <c r="AI240" s="144" t="s">
        <v>919</v>
      </c>
      <c r="AJ240" s="144" t="s">
        <v>919</v>
      </c>
      <c r="AK240" s="144" t="s">
        <v>912</v>
      </c>
      <c r="AL240" s="144" t="s">
        <v>919</v>
      </c>
      <c r="AM240" s="144" t="s">
        <v>919</v>
      </c>
      <c r="AN240" s="144" t="s">
        <v>994</v>
      </c>
      <c r="AO240" s="144" t="s">
        <v>1000</v>
      </c>
      <c r="AP240" s="144" t="s">
        <v>499</v>
      </c>
      <c r="AQ240" s="160" t="s">
        <v>922</v>
      </c>
      <c r="AR240" s="144" t="s">
        <v>929</v>
      </c>
    </row>
    <row r="241" spans="3:44">
      <c r="C241" s="160" t="s">
        <v>631</v>
      </c>
      <c r="D241" s="144" t="s">
        <v>500</v>
      </c>
      <c r="E241" s="161" t="s">
        <v>398</v>
      </c>
      <c r="F241" s="144" t="s">
        <v>400</v>
      </c>
      <c r="G241" s="144" t="s">
        <v>564</v>
      </c>
      <c r="H241" s="144" t="s">
        <v>501</v>
      </c>
      <c r="I241" s="144" t="s">
        <v>501</v>
      </c>
      <c r="J241" s="162">
        <v>270000000</v>
      </c>
      <c r="K241" s="163">
        <v>380000000</v>
      </c>
      <c r="L241" s="162">
        <v>380000000</v>
      </c>
      <c r="M241" s="162">
        <v>0</v>
      </c>
      <c r="N241" s="162">
        <v>0</v>
      </c>
      <c r="O241" s="162">
        <v>0</v>
      </c>
      <c r="P241" s="163">
        <v>301449843.5</v>
      </c>
      <c r="Q241" s="162">
        <v>301449843.5</v>
      </c>
      <c r="R241" s="162">
        <v>0</v>
      </c>
      <c r="S241" s="162">
        <v>301449843.5</v>
      </c>
      <c r="T241" s="162">
        <v>301449843.5</v>
      </c>
      <c r="U241" s="162">
        <v>78550156.5</v>
      </c>
      <c r="V241" s="162">
        <v>78550156.5</v>
      </c>
      <c r="W241" s="162">
        <v>78550156.5</v>
      </c>
      <c r="X241" s="162">
        <v>78550156.5</v>
      </c>
      <c r="Y241" s="162">
        <v>0</v>
      </c>
      <c r="Z241" s="162">
        <v>0</v>
      </c>
      <c r="AA241" s="162">
        <v>0</v>
      </c>
      <c r="AB241" s="162">
        <v>0</v>
      </c>
      <c r="AC241" s="162">
        <v>110000000</v>
      </c>
      <c r="AD241" s="144" t="s">
        <v>911</v>
      </c>
      <c r="AE241" s="165" t="s">
        <v>916</v>
      </c>
      <c r="AF241" s="144" t="s">
        <v>998</v>
      </c>
      <c r="AG241" s="144" t="s">
        <v>1001</v>
      </c>
      <c r="AH241" s="144" t="s">
        <v>919</v>
      </c>
      <c r="AI241" s="144" t="s">
        <v>919</v>
      </c>
      <c r="AJ241" s="144" t="s">
        <v>919</v>
      </c>
      <c r="AK241" s="144" t="s">
        <v>912</v>
      </c>
      <c r="AL241" s="144" t="s">
        <v>919</v>
      </c>
      <c r="AM241" s="144" t="s">
        <v>919</v>
      </c>
      <c r="AN241" s="144" t="s">
        <v>994</v>
      </c>
      <c r="AO241" s="144" t="s">
        <v>1000</v>
      </c>
      <c r="AP241" s="144" t="s">
        <v>501</v>
      </c>
      <c r="AQ241" s="160" t="s">
        <v>922</v>
      </c>
      <c r="AR241" s="144" t="s">
        <v>923</v>
      </c>
    </row>
    <row r="242" spans="3:44">
      <c r="C242" s="160" t="s">
        <v>631</v>
      </c>
      <c r="D242" s="144" t="s">
        <v>502</v>
      </c>
      <c r="E242" s="161" t="s">
        <v>398</v>
      </c>
      <c r="F242" s="144" t="s">
        <v>400</v>
      </c>
      <c r="G242" s="144" t="s">
        <v>564</v>
      </c>
      <c r="H242" s="144" t="s">
        <v>503</v>
      </c>
      <c r="I242" s="144" t="s">
        <v>503</v>
      </c>
      <c r="J242" s="162">
        <v>90000000</v>
      </c>
      <c r="K242" s="163">
        <v>29000000</v>
      </c>
      <c r="L242" s="162">
        <v>29000000</v>
      </c>
      <c r="M242" s="162">
        <v>0</v>
      </c>
      <c r="N242" s="162">
        <v>0</v>
      </c>
      <c r="O242" s="162">
        <v>0</v>
      </c>
      <c r="P242" s="163">
        <v>9536510.1300000008</v>
      </c>
      <c r="Q242" s="162">
        <v>9536510.1300000008</v>
      </c>
      <c r="R242" s="162">
        <v>0</v>
      </c>
      <c r="S242" s="162">
        <v>9536510.1300000008</v>
      </c>
      <c r="T242" s="162">
        <v>9536510.1300000008</v>
      </c>
      <c r="U242" s="162">
        <v>19463489.870000001</v>
      </c>
      <c r="V242" s="162">
        <v>19463489.870000001</v>
      </c>
      <c r="W242" s="162">
        <v>19463489.870000001</v>
      </c>
      <c r="X242" s="162">
        <v>19463489.870000001</v>
      </c>
      <c r="Y242" s="162">
        <v>0</v>
      </c>
      <c r="Z242" s="162">
        <v>0</v>
      </c>
      <c r="AA242" s="162">
        <v>0</v>
      </c>
      <c r="AB242" s="164">
        <v>-61000000</v>
      </c>
      <c r="AC242" s="162">
        <v>0</v>
      </c>
      <c r="AD242" s="144" t="s">
        <v>911</v>
      </c>
      <c r="AE242" s="165" t="s">
        <v>916</v>
      </c>
      <c r="AF242" s="144" t="s">
        <v>1002</v>
      </c>
      <c r="AG242" s="144" t="s">
        <v>1003</v>
      </c>
      <c r="AH242" s="144" t="s">
        <v>919</v>
      </c>
      <c r="AI242" s="144" t="s">
        <v>919</v>
      </c>
      <c r="AJ242" s="144" t="s">
        <v>919</v>
      </c>
      <c r="AK242" s="144" t="s">
        <v>912</v>
      </c>
      <c r="AL242" s="144" t="s">
        <v>919</v>
      </c>
      <c r="AM242" s="144" t="s">
        <v>919</v>
      </c>
      <c r="AN242" s="144" t="s">
        <v>994</v>
      </c>
      <c r="AO242" s="144" t="s">
        <v>1004</v>
      </c>
      <c r="AP242" s="144" t="s">
        <v>503</v>
      </c>
      <c r="AQ242" s="160" t="s">
        <v>922</v>
      </c>
      <c r="AR242" s="144" t="s">
        <v>923</v>
      </c>
    </row>
    <row r="243" spans="3:44">
      <c r="C243" s="160" t="s">
        <v>631</v>
      </c>
      <c r="D243" s="144" t="s">
        <v>704</v>
      </c>
      <c r="E243" s="161" t="s">
        <v>398</v>
      </c>
      <c r="F243" s="144" t="s">
        <v>400</v>
      </c>
      <c r="G243" s="144" t="s">
        <v>564</v>
      </c>
      <c r="H243" s="144" t="s">
        <v>705</v>
      </c>
      <c r="I243" s="144" t="s">
        <v>706</v>
      </c>
      <c r="J243" s="162">
        <v>48000000</v>
      </c>
      <c r="K243" s="163">
        <v>62500000</v>
      </c>
      <c r="L243" s="162">
        <v>62500000</v>
      </c>
      <c r="M243" s="162">
        <v>0</v>
      </c>
      <c r="N243" s="162">
        <v>0</v>
      </c>
      <c r="O243" s="162">
        <v>0</v>
      </c>
      <c r="P243" s="163">
        <v>62150025.710000001</v>
      </c>
      <c r="Q243" s="162">
        <v>5573648.04</v>
      </c>
      <c r="R243" s="162">
        <v>0</v>
      </c>
      <c r="S243" s="162">
        <v>62150025.710000001</v>
      </c>
      <c r="T243" s="162">
        <v>62150025.710000001</v>
      </c>
      <c r="U243" s="162">
        <v>349974.29</v>
      </c>
      <c r="V243" s="162">
        <v>349974.29</v>
      </c>
      <c r="W243" s="162">
        <v>349974.29</v>
      </c>
      <c r="X243" s="162">
        <v>349974.29</v>
      </c>
      <c r="Y243" s="162">
        <v>0</v>
      </c>
      <c r="Z243" s="162">
        <v>0</v>
      </c>
      <c r="AA243" s="162">
        <v>0</v>
      </c>
      <c r="AB243" s="162">
        <v>0</v>
      </c>
      <c r="AC243" s="162">
        <v>14500000</v>
      </c>
      <c r="AD243" s="144" t="s">
        <v>911</v>
      </c>
      <c r="AE243" s="165" t="s">
        <v>916</v>
      </c>
      <c r="AF243" s="144" t="s">
        <v>1002</v>
      </c>
      <c r="AG243" s="144" t="s">
        <v>1118</v>
      </c>
      <c r="AH243" s="144" t="s">
        <v>919</v>
      </c>
      <c r="AI243" s="144" t="s">
        <v>919</v>
      </c>
      <c r="AJ243" s="144" t="s">
        <v>919</v>
      </c>
      <c r="AK243" s="144" t="s">
        <v>912</v>
      </c>
      <c r="AL243" s="144" t="s">
        <v>919</v>
      </c>
      <c r="AM243" s="144" t="s">
        <v>919</v>
      </c>
      <c r="AN243" s="144" t="s">
        <v>994</v>
      </c>
      <c r="AO243" s="144" t="s">
        <v>1004</v>
      </c>
      <c r="AP243" s="144" t="s">
        <v>706</v>
      </c>
      <c r="AQ243" s="160" t="s">
        <v>922</v>
      </c>
      <c r="AR243" s="144" t="s">
        <v>923</v>
      </c>
    </row>
    <row r="244" spans="3:44">
      <c r="C244" s="160" t="s">
        <v>631</v>
      </c>
      <c r="D244" s="144" t="s">
        <v>707</v>
      </c>
      <c r="E244" s="161" t="s">
        <v>708</v>
      </c>
      <c r="F244" s="144" t="s">
        <v>709</v>
      </c>
      <c r="G244" s="144" t="s">
        <v>564</v>
      </c>
      <c r="H244" s="144" t="s">
        <v>710</v>
      </c>
      <c r="I244" s="144" t="s">
        <v>711</v>
      </c>
      <c r="J244" s="162">
        <v>0</v>
      </c>
      <c r="K244" s="163">
        <v>93466517.420000002</v>
      </c>
      <c r="L244" s="162">
        <v>0</v>
      </c>
      <c r="M244" s="162">
        <v>0</v>
      </c>
      <c r="N244" s="162">
        <v>93466512.689999998</v>
      </c>
      <c r="O244" s="162">
        <v>0</v>
      </c>
      <c r="P244" s="163">
        <v>0</v>
      </c>
      <c r="Q244" s="162">
        <v>0</v>
      </c>
      <c r="R244" s="162">
        <v>0</v>
      </c>
      <c r="S244" s="162">
        <v>93466512.689999998</v>
      </c>
      <c r="T244" s="162">
        <v>93466512.689999998</v>
      </c>
      <c r="U244" s="162">
        <v>-93466512.689999998</v>
      </c>
      <c r="V244" s="162">
        <v>4.7300000000000004</v>
      </c>
      <c r="W244" s="162">
        <v>4.7300000000000004</v>
      </c>
      <c r="X244" s="162">
        <v>4.7300000000000004</v>
      </c>
      <c r="Y244" s="162">
        <v>0</v>
      </c>
      <c r="Z244" s="162">
        <v>0</v>
      </c>
      <c r="AA244" s="162">
        <v>0</v>
      </c>
      <c r="AB244" s="162">
        <v>0</v>
      </c>
      <c r="AC244" s="162">
        <v>93466517.420000002</v>
      </c>
      <c r="AD244" s="144" t="s">
        <v>911</v>
      </c>
      <c r="AE244" s="165" t="s">
        <v>917</v>
      </c>
      <c r="AF244" s="144" t="s">
        <v>1119</v>
      </c>
      <c r="AG244" s="144" t="s">
        <v>1120</v>
      </c>
      <c r="AH244" s="144" t="s">
        <v>1044</v>
      </c>
      <c r="AI244" s="144" t="s">
        <v>919</v>
      </c>
      <c r="AJ244" s="144" t="s">
        <v>919</v>
      </c>
      <c r="AK244" s="144" t="s">
        <v>912</v>
      </c>
      <c r="AL244" s="144" t="s">
        <v>1121</v>
      </c>
      <c r="AM244" s="144" t="s">
        <v>1122</v>
      </c>
      <c r="AN244" s="144" t="s">
        <v>1123</v>
      </c>
      <c r="AO244" s="144" t="s">
        <v>1124</v>
      </c>
      <c r="AP244" s="144" t="s">
        <v>1125</v>
      </c>
      <c r="AQ244" s="160" t="s">
        <v>1126</v>
      </c>
      <c r="AR244" s="144" t="s">
        <v>1127</v>
      </c>
    </row>
    <row r="245" spans="3:44">
      <c r="C245" s="160" t="s">
        <v>712</v>
      </c>
      <c r="D245" s="144" t="s">
        <v>397</v>
      </c>
      <c r="E245" s="161" t="s">
        <v>398</v>
      </c>
      <c r="F245" s="144" t="s">
        <v>399</v>
      </c>
      <c r="G245" s="144" t="s">
        <v>564</v>
      </c>
      <c r="H245" s="144" t="s">
        <v>401</v>
      </c>
      <c r="I245" s="144" t="s">
        <v>402</v>
      </c>
      <c r="J245" s="162">
        <v>5289739012</v>
      </c>
      <c r="K245" s="163">
        <v>5366224209.5</v>
      </c>
      <c r="L245" s="162">
        <v>5366224209.5</v>
      </c>
      <c r="M245" s="162">
        <v>0</v>
      </c>
      <c r="N245" s="162">
        <v>0</v>
      </c>
      <c r="O245" s="162">
        <v>0</v>
      </c>
      <c r="P245" s="163">
        <v>4757675270.3900003</v>
      </c>
      <c r="Q245" s="162">
        <v>4757675270.3900003</v>
      </c>
      <c r="R245" s="162">
        <v>0</v>
      </c>
      <c r="S245" s="162">
        <v>4757675270.3900003</v>
      </c>
      <c r="T245" s="162">
        <v>4757675270.3900003</v>
      </c>
      <c r="U245" s="162">
        <v>608548939.11000001</v>
      </c>
      <c r="V245" s="162">
        <v>608548939.11000001</v>
      </c>
      <c r="W245" s="162">
        <v>608548939.11000001</v>
      </c>
      <c r="X245" s="162">
        <v>608548939.11000001</v>
      </c>
      <c r="Y245" s="162">
        <v>0</v>
      </c>
      <c r="Z245" s="162">
        <v>0</v>
      </c>
      <c r="AA245" s="162">
        <v>0</v>
      </c>
      <c r="AB245" s="166">
        <v>-164791914.5</v>
      </c>
      <c r="AC245" s="162">
        <v>241277112</v>
      </c>
      <c r="AD245" s="144" t="s">
        <v>911</v>
      </c>
      <c r="AE245" s="165" t="s">
        <v>912</v>
      </c>
      <c r="AF245" s="144" t="s">
        <v>398</v>
      </c>
      <c r="AG245" s="144" t="s">
        <v>918</v>
      </c>
      <c r="AH245" s="144" t="s">
        <v>919</v>
      </c>
      <c r="AI245" s="144" t="s">
        <v>919</v>
      </c>
      <c r="AJ245" s="144" t="s">
        <v>919</v>
      </c>
      <c r="AK245" s="144" t="s">
        <v>912</v>
      </c>
      <c r="AL245" s="144" t="s">
        <v>919</v>
      </c>
      <c r="AM245" s="144" t="s">
        <v>919</v>
      </c>
      <c r="AN245" s="144" t="s">
        <v>920</v>
      </c>
      <c r="AO245" s="144" t="s">
        <v>921</v>
      </c>
      <c r="AP245" s="144" t="s">
        <v>402</v>
      </c>
      <c r="AQ245" s="160" t="s">
        <v>922</v>
      </c>
      <c r="AR245" s="144" t="s">
        <v>923</v>
      </c>
    </row>
    <row r="246" spans="3:44">
      <c r="C246" s="160" t="s">
        <v>712</v>
      </c>
      <c r="D246" s="144" t="s">
        <v>637</v>
      </c>
      <c r="E246" s="161" t="s">
        <v>398</v>
      </c>
      <c r="F246" s="144" t="s">
        <v>399</v>
      </c>
      <c r="G246" s="144" t="s">
        <v>564</v>
      </c>
      <c r="H246" s="144" t="s">
        <v>638</v>
      </c>
      <c r="I246" s="144" t="s">
        <v>639</v>
      </c>
      <c r="J246" s="162">
        <v>7581412</v>
      </c>
      <c r="K246" s="163">
        <v>8823337</v>
      </c>
      <c r="L246" s="162">
        <v>8823337</v>
      </c>
      <c r="M246" s="162">
        <v>0</v>
      </c>
      <c r="N246" s="162">
        <v>0</v>
      </c>
      <c r="O246" s="162">
        <v>0</v>
      </c>
      <c r="P246" s="163">
        <v>3286084.5</v>
      </c>
      <c r="Q246" s="162">
        <v>3286084.5</v>
      </c>
      <c r="R246" s="162">
        <v>0</v>
      </c>
      <c r="S246" s="162">
        <v>3286084.5</v>
      </c>
      <c r="T246" s="162">
        <v>3286084.5</v>
      </c>
      <c r="U246" s="162">
        <v>5537252.5</v>
      </c>
      <c r="V246" s="162">
        <v>5537252.5</v>
      </c>
      <c r="W246" s="162">
        <v>5537252.5</v>
      </c>
      <c r="X246" s="162">
        <v>5537252.5</v>
      </c>
      <c r="Y246" s="162">
        <v>0</v>
      </c>
      <c r="Z246" s="162">
        <v>0</v>
      </c>
      <c r="AA246" s="162">
        <v>0</v>
      </c>
      <c r="AB246" s="162">
        <v>0</v>
      </c>
      <c r="AC246" s="162">
        <v>1241925</v>
      </c>
      <c r="AD246" s="144" t="s">
        <v>911</v>
      </c>
      <c r="AE246" s="165" t="s">
        <v>912</v>
      </c>
      <c r="AF246" s="144" t="s">
        <v>1082</v>
      </c>
      <c r="AG246" s="144" t="s">
        <v>1086</v>
      </c>
      <c r="AH246" s="144" t="s">
        <v>919</v>
      </c>
      <c r="AI246" s="144" t="s">
        <v>919</v>
      </c>
      <c r="AJ246" s="144" t="s">
        <v>919</v>
      </c>
      <c r="AK246" s="144" t="s">
        <v>912</v>
      </c>
      <c r="AL246" s="144" t="s">
        <v>919</v>
      </c>
      <c r="AM246" s="144" t="s">
        <v>919</v>
      </c>
      <c r="AN246" s="144" t="s">
        <v>920</v>
      </c>
      <c r="AO246" s="144" t="s">
        <v>1084</v>
      </c>
      <c r="AP246" s="144" t="s">
        <v>639</v>
      </c>
      <c r="AQ246" s="160" t="s">
        <v>922</v>
      </c>
      <c r="AR246" s="144" t="s">
        <v>923</v>
      </c>
    </row>
    <row r="247" spans="3:44">
      <c r="C247" s="160" t="s">
        <v>712</v>
      </c>
      <c r="D247" s="144" t="s">
        <v>403</v>
      </c>
      <c r="E247" s="161" t="s">
        <v>398</v>
      </c>
      <c r="F247" s="144" t="s">
        <v>399</v>
      </c>
      <c r="G247" s="144" t="s">
        <v>564</v>
      </c>
      <c r="H247" s="144" t="s">
        <v>404</v>
      </c>
      <c r="I247" s="144" t="s">
        <v>405</v>
      </c>
      <c r="J247" s="162">
        <v>1606704353</v>
      </c>
      <c r="K247" s="163">
        <v>1621309364</v>
      </c>
      <c r="L247" s="162">
        <v>1621309364</v>
      </c>
      <c r="M247" s="162">
        <v>0</v>
      </c>
      <c r="N247" s="162">
        <v>0</v>
      </c>
      <c r="O247" s="162">
        <v>0</v>
      </c>
      <c r="P247" s="163">
        <v>1402467618.0799999</v>
      </c>
      <c r="Q247" s="162">
        <v>1402467618.0799999</v>
      </c>
      <c r="R247" s="162">
        <v>0</v>
      </c>
      <c r="S247" s="162">
        <v>1402467618.0799999</v>
      </c>
      <c r="T247" s="162">
        <v>1402467618.0799999</v>
      </c>
      <c r="U247" s="162">
        <v>218841745.91999999</v>
      </c>
      <c r="V247" s="162">
        <v>218841745.91999999</v>
      </c>
      <c r="W247" s="162">
        <v>218841745.91999999</v>
      </c>
      <c r="X247" s="162">
        <v>218841745.91999999</v>
      </c>
      <c r="Y247" s="162">
        <v>0</v>
      </c>
      <c r="Z247" s="162">
        <v>0</v>
      </c>
      <c r="AA247" s="162">
        <v>0</v>
      </c>
      <c r="AB247" s="162">
        <v>0</v>
      </c>
      <c r="AC247" s="162">
        <v>14605011</v>
      </c>
      <c r="AD247" s="144" t="s">
        <v>911</v>
      </c>
      <c r="AE247" s="165" t="s">
        <v>912</v>
      </c>
      <c r="AF247" s="144" t="s">
        <v>924</v>
      </c>
      <c r="AG247" s="144" t="s">
        <v>925</v>
      </c>
      <c r="AH247" s="144" t="s">
        <v>919</v>
      </c>
      <c r="AI247" s="144" t="s">
        <v>919</v>
      </c>
      <c r="AJ247" s="144" t="s">
        <v>919</v>
      </c>
      <c r="AK247" s="144" t="s">
        <v>912</v>
      </c>
      <c r="AL247" s="144" t="s">
        <v>919</v>
      </c>
      <c r="AM247" s="144" t="s">
        <v>919</v>
      </c>
      <c r="AN247" s="144" t="s">
        <v>920</v>
      </c>
      <c r="AO247" s="144" t="s">
        <v>926</v>
      </c>
      <c r="AP247" s="144" t="s">
        <v>405</v>
      </c>
      <c r="AQ247" s="160" t="s">
        <v>922</v>
      </c>
      <c r="AR247" s="144" t="s">
        <v>923</v>
      </c>
    </row>
    <row r="248" spans="3:44">
      <c r="C248" s="160" t="s">
        <v>712</v>
      </c>
      <c r="D248" s="144" t="s">
        <v>406</v>
      </c>
      <c r="E248" s="161" t="s">
        <v>398</v>
      </c>
      <c r="F248" s="144" t="s">
        <v>399</v>
      </c>
      <c r="G248" s="144" t="s">
        <v>564</v>
      </c>
      <c r="H248" s="144" t="s">
        <v>407</v>
      </c>
      <c r="I248" s="144" t="s">
        <v>408</v>
      </c>
      <c r="J248" s="162">
        <v>1731240515</v>
      </c>
      <c r="K248" s="163">
        <v>1783748591</v>
      </c>
      <c r="L248" s="162">
        <v>1783748591</v>
      </c>
      <c r="M248" s="162">
        <v>0</v>
      </c>
      <c r="N248" s="162">
        <v>0</v>
      </c>
      <c r="O248" s="162">
        <v>0</v>
      </c>
      <c r="P248" s="163">
        <v>1516812776.6400001</v>
      </c>
      <c r="Q248" s="162">
        <v>1516812776.6400001</v>
      </c>
      <c r="R248" s="162">
        <v>0</v>
      </c>
      <c r="S248" s="162">
        <v>1516812776.6400001</v>
      </c>
      <c r="T248" s="162">
        <v>1516812776.6400001</v>
      </c>
      <c r="U248" s="162">
        <v>266935814.36000001</v>
      </c>
      <c r="V248" s="162">
        <v>266935814.36000001</v>
      </c>
      <c r="W248" s="162">
        <v>266935814.36000001</v>
      </c>
      <c r="X248" s="162">
        <v>266935814.36000001</v>
      </c>
      <c r="Y248" s="162">
        <v>0</v>
      </c>
      <c r="Z248" s="162">
        <v>0</v>
      </c>
      <c r="AA248" s="162">
        <v>0</v>
      </c>
      <c r="AB248" s="164">
        <v>-49649371</v>
      </c>
      <c r="AC248" s="162">
        <v>102157447</v>
      </c>
      <c r="AD248" s="144" t="s">
        <v>911</v>
      </c>
      <c r="AE248" s="165" t="s">
        <v>912</v>
      </c>
      <c r="AF248" s="144" t="s">
        <v>924</v>
      </c>
      <c r="AG248" s="144" t="s">
        <v>927</v>
      </c>
      <c r="AH248" s="144" t="s">
        <v>919</v>
      </c>
      <c r="AI248" s="144" t="s">
        <v>919</v>
      </c>
      <c r="AJ248" s="144" t="s">
        <v>919</v>
      </c>
      <c r="AK248" s="144" t="s">
        <v>912</v>
      </c>
      <c r="AL248" s="144" t="s">
        <v>919</v>
      </c>
      <c r="AM248" s="144" t="s">
        <v>919</v>
      </c>
      <c r="AN248" s="144" t="s">
        <v>920</v>
      </c>
      <c r="AO248" s="144" t="s">
        <v>926</v>
      </c>
      <c r="AP248" s="144" t="s">
        <v>408</v>
      </c>
      <c r="AQ248" s="160" t="s">
        <v>922</v>
      </c>
      <c r="AR248" s="144" t="s">
        <v>923</v>
      </c>
    </row>
    <row r="249" spans="3:44">
      <c r="C249" s="160" t="s">
        <v>712</v>
      </c>
      <c r="D249" s="144" t="s">
        <v>409</v>
      </c>
      <c r="E249" s="161" t="s">
        <v>410</v>
      </c>
      <c r="F249" s="144" t="s">
        <v>399</v>
      </c>
      <c r="G249" s="144" t="s">
        <v>564</v>
      </c>
      <c r="H249" s="144" t="s">
        <v>411</v>
      </c>
      <c r="I249" s="144" t="s">
        <v>411</v>
      </c>
      <c r="J249" s="162">
        <v>895855391</v>
      </c>
      <c r="K249" s="163">
        <v>902467118</v>
      </c>
      <c r="L249" s="162">
        <v>902467118</v>
      </c>
      <c r="M249" s="162">
        <v>0</v>
      </c>
      <c r="N249" s="162">
        <v>0</v>
      </c>
      <c r="O249" s="162">
        <v>0</v>
      </c>
      <c r="P249" s="163">
        <v>790645016.00999999</v>
      </c>
      <c r="Q249" s="162">
        <v>790645016.00999999</v>
      </c>
      <c r="R249" s="162">
        <v>0</v>
      </c>
      <c r="S249" s="162">
        <v>790645016.00999999</v>
      </c>
      <c r="T249" s="162">
        <v>790645016.00999999</v>
      </c>
      <c r="U249" s="162">
        <v>111822101.98999999</v>
      </c>
      <c r="V249" s="162">
        <v>111822101.98999999</v>
      </c>
      <c r="W249" s="162">
        <v>111822101.98999999</v>
      </c>
      <c r="X249" s="162">
        <v>111822101.98999999</v>
      </c>
      <c r="Y249" s="162">
        <v>0</v>
      </c>
      <c r="Z249" s="162">
        <v>0</v>
      </c>
      <c r="AA249" s="162">
        <v>0</v>
      </c>
      <c r="AB249" s="164">
        <v>-15588349</v>
      </c>
      <c r="AC249" s="162">
        <v>22200076</v>
      </c>
      <c r="AD249" s="144" t="s">
        <v>911</v>
      </c>
      <c r="AE249" s="165" t="s">
        <v>912</v>
      </c>
      <c r="AF249" s="144" t="s">
        <v>924</v>
      </c>
      <c r="AG249" s="144" t="s">
        <v>928</v>
      </c>
      <c r="AH249" s="144" t="s">
        <v>919</v>
      </c>
      <c r="AI249" s="144" t="s">
        <v>919</v>
      </c>
      <c r="AJ249" s="144" t="s">
        <v>919</v>
      </c>
      <c r="AK249" s="144" t="s">
        <v>912</v>
      </c>
      <c r="AL249" s="144" t="s">
        <v>919</v>
      </c>
      <c r="AM249" s="144" t="s">
        <v>919</v>
      </c>
      <c r="AN249" s="144" t="s">
        <v>920</v>
      </c>
      <c r="AO249" s="144" t="s">
        <v>926</v>
      </c>
      <c r="AP249" s="144" t="s">
        <v>411</v>
      </c>
      <c r="AQ249" s="160" t="s">
        <v>922</v>
      </c>
      <c r="AR249" s="144" t="s">
        <v>929</v>
      </c>
    </row>
    <row r="250" spans="3:44">
      <c r="C250" s="160" t="s">
        <v>712</v>
      </c>
      <c r="D250" s="144" t="s">
        <v>412</v>
      </c>
      <c r="E250" s="161" t="s">
        <v>398</v>
      </c>
      <c r="F250" s="144" t="s">
        <v>399</v>
      </c>
      <c r="G250" s="144" t="s">
        <v>564</v>
      </c>
      <c r="H250" s="144" t="s">
        <v>413</v>
      </c>
      <c r="I250" s="144" t="s">
        <v>413</v>
      </c>
      <c r="J250" s="162">
        <v>826968883</v>
      </c>
      <c r="K250" s="163">
        <v>826968883</v>
      </c>
      <c r="L250" s="162">
        <v>826968883</v>
      </c>
      <c r="M250" s="162">
        <v>0</v>
      </c>
      <c r="N250" s="162">
        <v>0</v>
      </c>
      <c r="O250" s="162">
        <v>0</v>
      </c>
      <c r="P250" s="163">
        <v>751559099.13999999</v>
      </c>
      <c r="Q250" s="162">
        <v>751382906.14999998</v>
      </c>
      <c r="R250" s="162">
        <v>0</v>
      </c>
      <c r="S250" s="162">
        <v>751559099.13999999</v>
      </c>
      <c r="T250" s="162">
        <v>751559099.13999999</v>
      </c>
      <c r="U250" s="162">
        <v>75409783.859999999</v>
      </c>
      <c r="V250" s="162">
        <v>75409783.859999999</v>
      </c>
      <c r="W250" s="162">
        <v>75409783.859999999</v>
      </c>
      <c r="X250" s="162">
        <v>75409783.859999999</v>
      </c>
      <c r="Y250" s="162">
        <v>0</v>
      </c>
      <c r="Z250" s="162">
        <v>0</v>
      </c>
      <c r="AA250" s="162">
        <v>0</v>
      </c>
      <c r="AB250" s="162">
        <v>0</v>
      </c>
      <c r="AC250" s="162">
        <v>0</v>
      </c>
      <c r="AD250" s="144" t="s">
        <v>911</v>
      </c>
      <c r="AE250" s="165" t="s">
        <v>912</v>
      </c>
      <c r="AF250" s="144" t="s">
        <v>924</v>
      </c>
      <c r="AG250" s="144" t="s">
        <v>930</v>
      </c>
      <c r="AH250" s="144" t="s">
        <v>919</v>
      </c>
      <c r="AI250" s="144" t="s">
        <v>919</v>
      </c>
      <c r="AJ250" s="144" t="s">
        <v>919</v>
      </c>
      <c r="AK250" s="144" t="s">
        <v>912</v>
      </c>
      <c r="AL250" s="144" t="s">
        <v>919</v>
      </c>
      <c r="AM250" s="144" t="s">
        <v>919</v>
      </c>
      <c r="AN250" s="144" t="s">
        <v>920</v>
      </c>
      <c r="AO250" s="144" t="s">
        <v>926</v>
      </c>
      <c r="AP250" s="144" t="s">
        <v>413</v>
      </c>
      <c r="AQ250" s="160" t="s">
        <v>922</v>
      </c>
      <c r="AR250" s="144" t="s">
        <v>923</v>
      </c>
    </row>
    <row r="251" spans="3:44">
      <c r="C251" s="160" t="s">
        <v>712</v>
      </c>
      <c r="D251" s="144" t="s">
        <v>414</v>
      </c>
      <c r="E251" s="161" t="s">
        <v>398</v>
      </c>
      <c r="F251" s="144" t="s">
        <v>399</v>
      </c>
      <c r="G251" s="144" t="s">
        <v>564</v>
      </c>
      <c r="H251" s="144" t="s">
        <v>415</v>
      </c>
      <c r="I251" s="144" t="s">
        <v>416</v>
      </c>
      <c r="J251" s="162">
        <v>1207966033</v>
      </c>
      <c r="K251" s="163">
        <v>1229542904</v>
      </c>
      <c r="L251" s="162">
        <v>1229542904</v>
      </c>
      <c r="M251" s="162">
        <v>0</v>
      </c>
      <c r="N251" s="162">
        <v>0</v>
      </c>
      <c r="O251" s="162">
        <v>0</v>
      </c>
      <c r="P251" s="163">
        <v>1065606498.33</v>
      </c>
      <c r="Q251" s="162">
        <v>1065606498.33</v>
      </c>
      <c r="R251" s="162">
        <v>0</v>
      </c>
      <c r="S251" s="162">
        <v>1065606498.33</v>
      </c>
      <c r="T251" s="162">
        <v>1065606498.33</v>
      </c>
      <c r="U251" s="162">
        <v>163936405.66999999</v>
      </c>
      <c r="V251" s="162">
        <v>163936405.66999999</v>
      </c>
      <c r="W251" s="162">
        <v>163936405.66999999</v>
      </c>
      <c r="X251" s="162">
        <v>163936405.66999999</v>
      </c>
      <c r="Y251" s="162">
        <v>0</v>
      </c>
      <c r="Z251" s="162">
        <v>0</v>
      </c>
      <c r="AA251" s="162">
        <v>0</v>
      </c>
      <c r="AB251" s="164">
        <v>-18902906</v>
      </c>
      <c r="AC251" s="162">
        <v>40479777</v>
      </c>
      <c r="AD251" s="144" t="s">
        <v>911</v>
      </c>
      <c r="AE251" s="165" t="s">
        <v>912</v>
      </c>
      <c r="AF251" s="144" t="s">
        <v>924</v>
      </c>
      <c r="AG251" s="144" t="s">
        <v>931</v>
      </c>
      <c r="AH251" s="144" t="s">
        <v>919</v>
      </c>
      <c r="AI251" s="144" t="s">
        <v>919</v>
      </c>
      <c r="AJ251" s="144" t="s">
        <v>919</v>
      </c>
      <c r="AK251" s="144" t="s">
        <v>912</v>
      </c>
      <c r="AL251" s="144" t="s">
        <v>919</v>
      </c>
      <c r="AM251" s="144" t="s">
        <v>919</v>
      </c>
      <c r="AN251" s="144" t="s">
        <v>920</v>
      </c>
      <c r="AO251" s="144" t="s">
        <v>926</v>
      </c>
      <c r="AP251" s="144" t="s">
        <v>416</v>
      </c>
      <c r="AQ251" s="160" t="s">
        <v>922</v>
      </c>
      <c r="AR251" s="144" t="s">
        <v>923</v>
      </c>
    </row>
    <row r="252" spans="3:44">
      <c r="C252" s="160" t="s">
        <v>712</v>
      </c>
      <c r="D252" s="144" t="s">
        <v>713</v>
      </c>
      <c r="E252" s="161" t="s">
        <v>398</v>
      </c>
      <c r="F252" s="144" t="s">
        <v>418</v>
      </c>
      <c r="G252" s="144" t="s">
        <v>564</v>
      </c>
      <c r="H252" s="144" t="s">
        <v>419</v>
      </c>
      <c r="I252" s="144" t="s">
        <v>420</v>
      </c>
      <c r="J252" s="162">
        <v>994797403</v>
      </c>
      <c r="K252" s="163">
        <v>1014465330</v>
      </c>
      <c r="L252" s="162">
        <v>1014465330</v>
      </c>
      <c r="M252" s="162">
        <v>0</v>
      </c>
      <c r="N252" s="162">
        <v>0</v>
      </c>
      <c r="O252" s="162">
        <v>0</v>
      </c>
      <c r="P252" s="163">
        <v>876974428</v>
      </c>
      <c r="Q252" s="162">
        <v>876974428</v>
      </c>
      <c r="R252" s="162">
        <v>0</v>
      </c>
      <c r="S252" s="162">
        <v>876974428</v>
      </c>
      <c r="T252" s="162">
        <v>876974428</v>
      </c>
      <c r="U252" s="162">
        <v>137490902</v>
      </c>
      <c r="V252" s="162">
        <v>137490902</v>
      </c>
      <c r="W252" s="162">
        <v>137490902</v>
      </c>
      <c r="X252" s="162">
        <v>137490902</v>
      </c>
      <c r="Y252" s="162">
        <v>0</v>
      </c>
      <c r="Z252" s="162">
        <v>0</v>
      </c>
      <c r="AA252" s="162">
        <v>0</v>
      </c>
      <c r="AB252" s="164">
        <v>-17309991</v>
      </c>
      <c r="AC252" s="162">
        <v>36977918</v>
      </c>
      <c r="AD252" s="144" t="s">
        <v>911</v>
      </c>
      <c r="AE252" s="165" t="s">
        <v>912</v>
      </c>
      <c r="AF252" s="144" t="s">
        <v>932</v>
      </c>
      <c r="AG252" s="144" t="s">
        <v>933</v>
      </c>
      <c r="AH252" s="144" t="s">
        <v>934</v>
      </c>
      <c r="AI252" s="144" t="s">
        <v>919</v>
      </c>
      <c r="AJ252" s="144" t="s">
        <v>919</v>
      </c>
      <c r="AK252" s="144" t="s">
        <v>912</v>
      </c>
      <c r="AL252" s="144" t="s">
        <v>1005</v>
      </c>
      <c r="AM252" s="144" t="s">
        <v>1006</v>
      </c>
      <c r="AN252" s="144" t="s">
        <v>920</v>
      </c>
      <c r="AO252" s="144" t="s">
        <v>935</v>
      </c>
      <c r="AP252" s="144" t="s">
        <v>936</v>
      </c>
      <c r="AQ252" s="160" t="s">
        <v>922</v>
      </c>
      <c r="AR252" s="144" t="s">
        <v>923</v>
      </c>
    </row>
    <row r="253" spans="3:44">
      <c r="C253" s="160" t="s">
        <v>712</v>
      </c>
      <c r="D253" s="144" t="s">
        <v>714</v>
      </c>
      <c r="E253" s="161" t="s">
        <v>398</v>
      </c>
      <c r="F253" s="144" t="s">
        <v>418</v>
      </c>
      <c r="G253" s="144" t="s">
        <v>564</v>
      </c>
      <c r="H253" s="144" t="s">
        <v>422</v>
      </c>
      <c r="I253" s="144" t="s">
        <v>423</v>
      </c>
      <c r="J253" s="162">
        <v>53772833</v>
      </c>
      <c r="K253" s="163">
        <v>54835964</v>
      </c>
      <c r="L253" s="162">
        <v>54835964</v>
      </c>
      <c r="M253" s="162">
        <v>0</v>
      </c>
      <c r="N253" s="162">
        <v>0</v>
      </c>
      <c r="O253" s="162">
        <v>0</v>
      </c>
      <c r="P253" s="163">
        <v>47404023</v>
      </c>
      <c r="Q253" s="162">
        <v>47404023</v>
      </c>
      <c r="R253" s="162">
        <v>0</v>
      </c>
      <c r="S253" s="162">
        <v>47404023</v>
      </c>
      <c r="T253" s="162">
        <v>47404023</v>
      </c>
      <c r="U253" s="162">
        <v>7431941</v>
      </c>
      <c r="V253" s="162">
        <v>7431941</v>
      </c>
      <c r="W253" s="162">
        <v>7431941</v>
      </c>
      <c r="X253" s="162">
        <v>7431941</v>
      </c>
      <c r="Y253" s="162">
        <v>0</v>
      </c>
      <c r="Z253" s="162">
        <v>0</v>
      </c>
      <c r="AA253" s="162">
        <v>0</v>
      </c>
      <c r="AB253" s="164">
        <v>-935675</v>
      </c>
      <c r="AC253" s="162">
        <v>1998806</v>
      </c>
      <c r="AD253" s="144" t="s">
        <v>911</v>
      </c>
      <c r="AE253" s="165" t="s">
        <v>912</v>
      </c>
      <c r="AF253" s="144" t="s">
        <v>932</v>
      </c>
      <c r="AG253" s="144" t="s">
        <v>937</v>
      </c>
      <c r="AH253" s="144" t="s">
        <v>934</v>
      </c>
      <c r="AI253" s="144" t="s">
        <v>919</v>
      </c>
      <c r="AJ253" s="144" t="s">
        <v>919</v>
      </c>
      <c r="AK253" s="144" t="s">
        <v>912</v>
      </c>
      <c r="AL253" s="144" t="s">
        <v>1007</v>
      </c>
      <c r="AM253" s="144" t="s">
        <v>1008</v>
      </c>
      <c r="AN253" s="144" t="s">
        <v>920</v>
      </c>
      <c r="AO253" s="144" t="s">
        <v>935</v>
      </c>
      <c r="AP253" s="144" t="s">
        <v>938</v>
      </c>
      <c r="AQ253" s="160" t="s">
        <v>922</v>
      </c>
      <c r="AR253" s="144" t="s">
        <v>923</v>
      </c>
    </row>
    <row r="254" spans="3:44">
      <c r="C254" s="160" t="s">
        <v>712</v>
      </c>
      <c r="D254" s="144" t="s">
        <v>715</v>
      </c>
      <c r="E254" s="161" t="s">
        <v>398</v>
      </c>
      <c r="F254" s="144" t="s">
        <v>418</v>
      </c>
      <c r="G254" s="144" t="s">
        <v>564</v>
      </c>
      <c r="H254" s="144" t="s">
        <v>425</v>
      </c>
      <c r="I254" s="144" t="s">
        <v>426</v>
      </c>
      <c r="J254" s="162">
        <v>564614743</v>
      </c>
      <c r="K254" s="163">
        <v>575777620</v>
      </c>
      <c r="L254" s="162">
        <v>575777620</v>
      </c>
      <c r="M254" s="162">
        <v>0</v>
      </c>
      <c r="N254" s="162">
        <v>0</v>
      </c>
      <c r="O254" s="162">
        <v>0</v>
      </c>
      <c r="P254" s="163">
        <v>497742243</v>
      </c>
      <c r="Q254" s="162">
        <v>497742243</v>
      </c>
      <c r="R254" s="162">
        <v>0</v>
      </c>
      <c r="S254" s="162">
        <v>497742243</v>
      </c>
      <c r="T254" s="162">
        <v>497742243</v>
      </c>
      <c r="U254" s="162">
        <v>78035377</v>
      </c>
      <c r="V254" s="162">
        <v>78035377</v>
      </c>
      <c r="W254" s="162">
        <v>78035377</v>
      </c>
      <c r="X254" s="162">
        <v>78035377</v>
      </c>
      <c r="Y254" s="162">
        <v>0</v>
      </c>
      <c r="Z254" s="162">
        <v>0</v>
      </c>
      <c r="AA254" s="162">
        <v>0</v>
      </c>
      <c r="AB254" s="164">
        <v>-9824590</v>
      </c>
      <c r="AC254" s="162">
        <v>20987467</v>
      </c>
      <c r="AD254" s="144" t="s">
        <v>911</v>
      </c>
      <c r="AE254" s="165" t="s">
        <v>912</v>
      </c>
      <c r="AF254" s="144" t="s">
        <v>939</v>
      </c>
      <c r="AG254" s="144" t="s">
        <v>940</v>
      </c>
      <c r="AH254" s="144" t="s">
        <v>934</v>
      </c>
      <c r="AI254" s="144" t="s">
        <v>919</v>
      </c>
      <c r="AJ254" s="144" t="s">
        <v>919</v>
      </c>
      <c r="AK254" s="144" t="s">
        <v>912</v>
      </c>
      <c r="AL254" s="144" t="s">
        <v>1009</v>
      </c>
      <c r="AM254" s="144" t="s">
        <v>1010</v>
      </c>
      <c r="AN254" s="144" t="s">
        <v>920</v>
      </c>
      <c r="AO254" s="144" t="s">
        <v>941</v>
      </c>
      <c r="AP254" s="144" t="s">
        <v>942</v>
      </c>
      <c r="AQ254" s="160" t="s">
        <v>922</v>
      </c>
      <c r="AR254" s="144" t="s">
        <v>923</v>
      </c>
    </row>
    <row r="255" spans="3:44">
      <c r="C255" s="160" t="s">
        <v>712</v>
      </c>
      <c r="D255" s="144" t="s">
        <v>716</v>
      </c>
      <c r="E255" s="161" t="s">
        <v>398</v>
      </c>
      <c r="F255" s="144" t="s">
        <v>418</v>
      </c>
      <c r="G255" s="144" t="s">
        <v>564</v>
      </c>
      <c r="H255" s="144" t="s">
        <v>428</v>
      </c>
      <c r="I255" s="144" t="s">
        <v>429</v>
      </c>
      <c r="J255" s="162">
        <v>161318498</v>
      </c>
      <c r="K255" s="163">
        <v>329015783</v>
      </c>
      <c r="L255" s="162">
        <v>329015783</v>
      </c>
      <c r="M255" s="162">
        <v>0</v>
      </c>
      <c r="N255" s="162">
        <v>0</v>
      </c>
      <c r="O255" s="162">
        <v>0</v>
      </c>
      <c r="P255" s="163">
        <v>284427138</v>
      </c>
      <c r="Q255" s="162">
        <v>284427138</v>
      </c>
      <c r="R255" s="162">
        <v>0</v>
      </c>
      <c r="S255" s="162">
        <v>284427138</v>
      </c>
      <c r="T255" s="162">
        <v>284427138</v>
      </c>
      <c r="U255" s="162">
        <v>44588645</v>
      </c>
      <c r="V255" s="162">
        <v>44588645</v>
      </c>
      <c r="W255" s="162">
        <v>44588645</v>
      </c>
      <c r="X255" s="162">
        <v>44588645</v>
      </c>
      <c r="Y255" s="162">
        <v>0</v>
      </c>
      <c r="Z255" s="162">
        <v>0</v>
      </c>
      <c r="AA255" s="162">
        <v>0</v>
      </c>
      <c r="AB255" s="164">
        <v>-5614051</v>
      </c>
      <c r="AC255" s="162">
        <v>173311336</v>
      </c>
      <c r="AD255" s="144" t="s">
        <v>911</v>
      </c>
      <c r="AE255" s="165" t="s">
        <v>912</v>
      </c>
      <c r="AF255" s="144" t="s">
        <v>939</v>
      </c>
      <c r="AG255" s="144" t="s">
        <v>943</v>
      </c>
      <c r="AH255" s="144" t="s">
        <v>934</v>
      </c>
      <c r="AI255" s="144" t="s">
        <v>919</v>
      </c>
      <c r="AJ255" s="144" t="s">
        <v>919</v>
      </c>
      <c r="AK255" s="144" t="s">
        <v>912</v>
      </c>
      <c r="AL255" s="144" t="s">
        <v>1011</v>
      </c>
      <c r="AM255" s="144" t="s">
        <v>1012</v>
      </c>
      <c r="AN255" s="144" t="s">
        <v>920</v>
      </c>
      <c r="AO255" s="144" t="s">
        <v>941</v>
      </c>
      <c r="AP255" s="144" t="s">
        <v>944</v>
      </c>
      <c r="AQ255" s="160" t="s">
        <v>922</v>
      </c>
      <c r="AR255" s="144" t="s">
        <v>923</v>
      </c>
    </row>
    <row r="256" spans="3:44">
      <c r="C256" s="160" t="s">
        <v>712</v>
      </c>
      <c r="D256" s="144" t="s">
        <v>717</v>
      </c>
      <c r="E256" s="161" t="s">
        <v>398</v>
      </c>
      <c r="F256" s="144" t="s">
        <v>418</v>
      </c>
      <c r="G256" s="144" t="s">
        <v>564</v>
      </c>
      <c r="H256" s="144" t="s">
        <v>431</v>
      </c>
      <c r="I256" s="144" t="s">
        <v>432</v>
      </c>
      <c r="J256" s="162">
        <v>322636996</v>
      </c>
      <c r="K256" s="163">
        <v>164507891</v>
      </c>
      <c r="L256" s="162">
        <v>164507891</v>
      </c>
      <c r="M256" s="162">
        <v>0</v>
      </c>
      <c r="N256" s="162">
        <v>0</v>
      </c>
      <c r="O256" s="162">
        <v>0</v>
      </c>
      <c r="P256" s="163">
        <v>142212067</v>
      </c>
      <c r="Q256" s="162">
        <v>142212067</v>
      </c>
      <c r="R256" s="162">
        <v>0</v>
      </c>
      <c r="S256" s="162">
        <v>142212067</v>
      </c>
      <c r="T256" s="162">
        <v>142212067</v>
      </c>
      <c r="U256" s="162">
        <v>22295824</v>
      </c>
      <c r="V256" s="162">
        <v>22295824</v>
      </c>
      <c r="W256" s="162">
        <v>22295824</v>
      </c>
      <c r="X256" s="162">
        <v>22295824</v>
      </c>
      <c r="Y256" s="162">
        <v>0</v>
      </c>
      <c r="Z256" s="162">
        <v>0</v>
      </c>
      <c r="AA256" s="162">
        <v>0</v>
      </c>
      <c r="AB256" s="164">
        <v>-164125524</v>
      </c>
      <c r="AC256" s="162">
        <v>5996419</v>
      </c>
      <c r="AD256" s="144" t="s">
        <v>911</v>
      </c>
      <c r="AE256" s="165" t="s">
        <v>912</v>
      </c>
      <c r="AF256" s="144" t="s">
        <v>939</v>
      </c>
      <c r="AG256" s="144" t="s">
        <v>945</v>
      </c>
      <c r="AH256" s="144" t="s">
        <v>934</v>
      </c>
      <c r="AI256" s="144" t="s">
        <v>919</v>
      </c>
      <c r="AJ256" s="144" t="s">
        <v>919</v>
      </c>
      <c r="AK256" s="144" t="s">
        <v>912</v>
      </c>
      <c r="AL256" s="144" t="s">
        <v>1013</v>
      </c>
      <c r="AM256" s="144" t="s">
        <v>1014</v>
      </c>
      <c r="AN256" s="144" t="s">
        <v>920</v>
      </c>
      <c r="AO256" s="144" t="s">
        <v>941</v>
      </c>
      <c r="AP256" s="144" t="s">
        <v>946</v>
      </c>
      <c r="AQ256" s="160" t="s">
        <v>922</v>
      </c>
      <c r="AR256" s="144" t="s">
        <v>923</v>
      </c>
    </row>
    <row r="257" spans="3:44">
      <c r="C257" s="160" t="s">
        <v>712</v>
      </c>
      <c r="D257" s="144" t="s">
        <v>583</v>
      </c>
      <c r="E257" s="161" t="s">
        <v>398</v>
      </c>
      <c r="F257" s="144" t="s">
        <v>434</v>
      </c>
      <c r="G257" s="144" t="s">
        <v>564</v>
      </c>
      <c r="H257" s="144" t="s">
        <v>584</v>
      </c>
      <c r="I257" s="144" t="s">
        <v>585</v>
      </c>
      <c r="J257" s="162">
        <v>250000</v>
      </c>
      <c r="K257" s="163">
        <v>0</v>
      </c>
      <c r="L257" s="162">
        <v>0</v>
      </c>
      <c r="M257" s="162">
        <v>0</v>
      </c>
      <c r="N257" s="162">
        <v>0</v>
      </c>
      <c r="O257" s="162">
        <v>0</v>
      </c>
      <c r="P257" s="163">
        <v>0</v>
      </c>
      <c r="Q257" s="162">
        <v>0</v>
      </c>
      <c r="R257" s="162">
        <v>0</v>
      </c>
      <c r="S257" s="162">
        <v>0</v>
      </c>
      <c r="T257" s="162">
        <v>0</v>
      </c>
      <c r="U257" s="162">
        <v>0</v>
      </c>
      <c r="V257" s="162">
        <v>0</v>
      </c>
      <c r="W257" s="162">
        <v>0</v>
      </c>
      <c r="X257" s="162">
        <v>0</v>
      </c>
      <c r="Y257" s="162">
        <v>0</v>
      </c>
      <c r="Z257" s="162">
        <v>0</v>
      </c>
      <c r="AA257" s="162">
        <v>0</v>
      </c>
      <c r="AB257" s="164">
        <v>-250000</v>
      </c>
      <c r="AC257" s="162">
        <v>0</v>
      </c>
      <c r="AD257" s="144" t="s">
        <v>911</v>
      </c>
      <c r="AE257" s="165" t="s">
        <v>913</v>
      </c>
      <c r="AF257" s="144" t="s">
        <v>947</v>
      </c>
      <c r="AG257" s="144" t="s">
        <v>1064</v>
      </c>
      <c r="AH257" s="144" t="s">
        <v>919</v>
      </c>
      <c r="AI257" s="144" t="s">
        <v>919</v>
      </c>
      <c r="AJ257" s="144" t="s">
        <v>919</v>
      </c>
      <c r="AK257" s="144" t="s">
        <v>912</v>
      </c>
      <c r="AL257" s="144" t="s">
        <v>919</v>
      </c>
      <c r="AM257" s="144" t="s">
        <v>919</v>
      </c>
      <c r="AN257" s="144" t="s">
        <v>949</v>
      </c>
      <c r="AO257" s="144" t="s">
        <v>950</v>
      </c>
      <c r="AP257" s="144" t="s">
        <v>585</v>
      </c>
      <c r="AQ257" s="160" t="s">
        <v>922</v>
      </c>
      <c r="AR257" s="144" t="s">
        <v>923</v>
      </c>
    </row>
    <row r="258" spans="3:44">
      <c r="C258" s="160" t="s">
        <v>712</v>
      </c>
      <c r="D258" s="144" t="s">
        <v>433</v>
      </c>
      <c r="E258" s="161" t="s">
        <v>398</v>
      </c>
      <c r="F258" s="144" t="s">
        <v>434</v>
      </c>
      <c r="G258" s="144" t="s">
        <v>564</v>
      </c>
      <c r="H258" s="144" t="s">
        <v>435</v>
      </c>
      <c r="I258" s="144" t="s">
        <v>436</v>
      </c>
      <c r="J258" s="162">
        <v>680659743</v>
      </c>
      <c r="K258" s="163">
        <v>718376784</v>
      </c>
      <c r="L258" s="162">
        <v>718376784</v>
      </c>
      <c r="M258" s="162">
        <v>0</v>
      </c>
      <c r="N258" s="162">
        <v>66431503.609999999</v>
      </c>
      <c r="O258" s="162">
        <v>0</v>
      </c>
      <c r="P258" s="163">
        <v>459103017.22000003</v>
      </c>
      <c r="Q258" s="162">
        <v>106504519.3</v>
      </c>
      <c r="R258" s="162">
        <v>0</v>
      </c>
      <c r="S258" s="162">
        <v>525534520.82999998</v>
      </c>
      <c r="T258" s="162">
        <v>525534520.82999998</v>
      </c>
      <c r="U258" s="162">
        <v>192842263.16999999</v>
      </c>
      <c r="V258" s="162">
        <v>192842263.16999999</v>
      </c>
      <c r="W258" s="162">
        <v>192842263.16999999</v>
      </c>
      <c r="X258" s="162">
        <v>192842263.16999999</v>
      </c>
      <c r="Y258" s="162">
        <v>0</v>
      </c>
      <c r="Z258" s="162">
        <v>0</v>
      </c>
      <c r="AA258" s="162">
        <v>0</v>
      </c>
      <c r="AB258" s="162">
        <v>0</v>
      </c>
      <c r="AC258" s="162">
        <v>37717041</v>
      </c>
      <c r="AD258" s="144" t="s">
        <v>911</v>
      </c>
      <c r="AE258" s="165" t="s">
        <v>913</v>
      </c>
      <c r="AF258" s="144" t="s">
        <v>947</v>
      </c>
      <c r="AG258" s="144" t="s">
        <v>948</v>
      </c>
      <c r="AH258" s="144" t="s">
        <v>919</v>
      </c>
      <c r="AI258" s="144" t="s">
        <v>919</v>
      </c>
      <c r="AJ258" s="144" t="s">
        <v>919</v>
      </c>
      <c r="AK258" s="144" t="s">
        <v>912</v>
      </c>
      <c r="AL258" s="144" t="s">
        <v>919</v>
      </c>
      <c r="AM258" s="144" t="s">
        <v>919</v>
      </c>
      <c r="AN258" s="144" t="s">
        <v>949</v>
      </c>
      <c r="AO258" s="144" t="s">
        <v>950</v>
      </c>
      <c r="AP258" s="144" t="s">
        <v>436</v>
      </c>
      <c r="AQ258" s="160" t="s">
        <v>922</v>
      </c>
      <c r="AR258" s="144" t="s">
        <v>923</v>
      </c>
    </row>
    <row r="259" spans="3:44">
      <c r="C259" s="160" t="s">
        <v>712</v>
      </c>
      <c r="D259" s="144" t="s">
        <v>511</v>
      </c>
      <c r="E259" s="161" t="s">
        <v>398</v>
      </c>
      <c r="F259" s="144" t="s">
        <v>434</v>
      </c>
      <c r="G259" s="144" t="s">
        <v>564</v>
      </c>
      <c r="H259" s="144" t="s">
        <v>512</v>
      </c>
      <c r="I259" s="144" t="s">
        <v>513</v>
      </c>
      <c r="J259" s="162">
        <v>3451048263</v>
      </c>
      <c r="K259" s="163">
        <v>3806479115</v>
      </c>
      <c r="L259" s="162">
        <v>3806479115</v>
      </c>
      <c r="M259" s="162">
        <v>0</v>
      </c>
      <c r="N259" s="162">
        <v>239526215.44</v>
      </c>
      <c r="O259" s="162">
        <v>0</v>
      </c>
      <c r="P259" s="163">
        <v>3086977872.5599999</v>
      </c>
      <c r="Q259" s="162">
        <v>2876491539.5599999</v>
      </c>
      <c r="R259" s="162">
        <v>0</v>
      </c>
      <c r="S259" s="162">
        <v>3326504088</v>
      </c>
      <c r="T259" s="162">
        <v>3326504088</v>
      </c>
      <c r="U259" s="162">
        <v>479975027</v>
      </c>
      <c r="V259" s="162">
        <v>479975027</v>
      </c>
      <c r="W259" s="162">
        <v>479975027</v>
      </c>
      <c r="X259" s="162">
        <v>479975027</v>
      </c>
      <c r="Y259" s="162">
        <v>0</v>
      </c>
      <c r="Z259" s="162">
        <v>0</v>
      </c>
      <c r="AA259" s="162">
        <v>0</v>
      </c>
      <c r="AB259" s="162">
        <v>0</v>
      </c>
      <c r="AC259" s="162">
        <v>355430852</v>
      </c>
      <c r="AD259" s="144" t="s">
        <v>911</v>
      </c>
      <c r="AE259" s="165" t="s">
        <v>913</v>
      </c>
      <c r="AF259" s="144" t="s">
        <v>1015</v>
      </c>
      <c r="AG259" s="144" t="s">
        <v>1016</v>
      </c>
      <c r="AH259" s="144" t="s">
        <v>919</v>
      </c>
      <c r="AI259" s="144" t="s">
        <v>919</v>
      </c>
      <c r="AJ259" s="144" t="s">
        <v>919</v>
      </c>
      <c r="AK259" s="144" t="s">
        <v>912</v>
      </c>
      <c r="AL259" s="144" t="s">
        <v>919</v>
      </c>
      <c r="AM259" s="144" t="s">
        <v>919</v>
      </c>
      <c r="AN259" s="144" t="s">
        <v>949</v>
      </c>
      <c r="AO259" s="144" t="s">
        <v>1017</v>
      </c>
      <c r="AP259" s="144" t="s">
        <v>513</v>
      </c>
      <c r="AQ259" s="160" t="s">
        <v>922</v>
      </c>
      <c r="AR259" s="144" t="s">
        <v>923</v>
      </c>
    </row>
    <row r="260" spans="3:44">
      <c r="C260" s="160" t="s">
        <v>712</v>
      </c>
      <c r="D260" s="144" t="s">
        <v>514</v>
      </c>
      <c r="E260" s="161" t="s">
        <v>398</v>
      </c>
      <c r="F260" s="144" t="s">
        <v>434</v>
      </c>
      <c r="G260" s="144" t="s">
        <v>564</v>
      </c>
      <c r="H260" s="144" t="s">
        <v>515</v>
      </c>
      <c r="I260" s="144" t="s">
        <v>516</v>
      </c>
      <c r="J260" s="162">
        <v>1587462281</v>
      </c>
      <c r="K260" s="163">
        <v>1937913582</v>
      </c>
      <c r="L260" s="162">
        <v>1937913582</v>
      </c>
      <c r="M260" s="162">
        <v>0</v>
      </c>
      <c r="N260" s="162">
        <v>121957497.08</v>
      </c>
      <c r="O260" s="162">
        <v>0</v>
      </c>
      <c r="P260" s="163">
        <v>1519628290.9200001</v>
      </c>
      <c r="Q260" s="162">
        <v>1519628290.9200001</v>
      </c>
      <c r="R260" s="162">
        <v>0</v>
      </c>
      <c r="S260" s="162">
        <v>1641585788</v>
      </c>
      <c r="T260" s="162">
        <v>1641585788</v>
      </c>
      <c r="U260" s="162">
        <v>296327794</v>
      </c>
      <c r="V260" s="162">
        <v>296327794</v>
      </c>
      <c r="W260" s="162">
        <v>296327794</v>
      </c>
      <c r="X260" s="162">
        <v>296327794</v>
      </c>
      <c r="Y260" s="162">
        <v>0</v>
      </c>
      <c r="Z260" s="162">
        <v>0</v>
      </c>
      <c r="AA260" s="162">
        <v>0</v>
      </c>
      <c r="AB260" s="162">
        <v>0</v>
      </c>
      <c r="AC260" s="162">
        <v>350451301</v>
      </c>
      <c r="AD260" s="144" t="s">
        <v>911</v>
      </c>
      <c r="AE260" s="165" t="s">
        <v>913</v>
      </c>
      <c r="AF260" s="144" t="s">
        <v>1015</v>
      </c>
      <c r="AG260" s="144" t="s">
        <v>1018</v>
      </c>
      <c r="AH260" s="144" t="s">
        <v>919</v>
      </c>
      <c r="AI260" s="144" t="s">
        <v>919</v>
      </c>
      <c r="AJ260" s="144" t="s">
        <v>919</v>
      </c>
      <c r="AK260" s="144" t="s">
        <v>912</v>
      </c>
      <c r="AL260" s="144" t="s">
        <v>919</v>
      </c>
      <c r="AM260" s="144" t="s">
        <v>919</v>
      </c>
      <c r="AN260" s="144" t="s">
        <v>949</v>
      </c>
      <c r="AO260" s="144" t="s">
        <v>1017</v>
      </c>
      <c r="AP260" s="144" t="s">
        <v>516</v>
      </c>
      <c r="AQ260" s="160" t="s">
        <v>922</v>
      </c>
      <c r="AR260" s="144" t="s">
        <v>923</v>
      </c>
    </row>
    <row r="261" spans="3:44">
      <c r="C261" s="160" t="s">
        <v>712</v>
      </c>
      <c r="D261" s="144" t="s">
        <v>517</v>
      </c>
      <c r="E261" s="161" t="s">
        <v>398</v>
      </c>
      <c r="F261" s="144" t="s">
        <v>434</v>
      </c>
      <c r="G261" s="144" t="s">
        <v>564</v>
      </c>
      <c r="H261" s="144" t="s">
        <v>518</v>
      </c>
      <c r="I261" s="144" t="s">
        <v>519</v>
      </c>
      <c r="J261" s="162">
        <v>189600000</v>
      </c>
      <c r="K261" s="163">
        <v>250487027</v>
      </c>
      <c r="L261" s="162">
        <v>250487027</v>
      </c>
      <c r="M261" s="162">
        <v>0</v>
      </c>
      <c r="N261" s="162">
        <v>40030404.340000004</v>
      </c>
      <c r="O261" s="162">
        <v>0</v>
      </c>
      <c r="P261" s="163">
        <v>205508655.72999999</v>
      </c>
      <c r="Q261" s="162">
        <v>149127738.88</v>
      </c>
      <c r="R261" s="162">
        <v>0</v>
      </c>
      <c r="S261" s="162">
        <v>245539060.06999999</v>
      </c>
      <c r="T261" s="162">
        <v>245539060.06999999</v>
      </c>
      <c r="U261" s="162">
        <v>4947966.93</v>
      </c>
      <c r="V261" s="162">
        <v>4947966.93</v>
      </c>
      <c r="W261" s="162">
        <v>4947966.93</v>
      </c>
      <c r="X261" s="162">
        <v>4947966.93</v>
      </c>
      <c r="Y261" s="162">
        <v>0</v>
      </c>
      <c r="Z261" s="162">
        <v>0</v>
      </c>
      <c r="AA261" s="162">
        <v>0</v>
      </c>
      <c r="AB261" s="162">
        <v>0</v>
      </c>
      <c r="AC261" s="162">
        <v>60887027</v>
      </c>
      <c r="AD261" s="144" t="s">
        <v>911</v>
      </c>
      <c r="AE261" s="165" t="s">
        <v>913</v>
      </c>
      <c r="AF261" s="144" t="s">
        <v>1015</v>
      </c>
      <c r="AG261" s="144" t="s">
        <v>1019</v>
      </c>
      <c r="AH261" s="144" t="s">
        <v>919</v>
      </c>
      <c r="AI261" s="144" t="s">
        <v>919</v>
      </c>
      <c r="AJ261" s="144" t="s">
        <v>919</v>
      </c>
      <c r="AK261" s="144" t="s">
        <v>912</v>
      </c>
      <c r="AL261" s="144" t="s">
        <v>919</v>
      </c>
      <c r="AM261" s="144" t="s">
        <v>919</v>
      </c>
      <c r="AN261" s="144" t="s">
        <v>949</v>
      </c>
      <c r="AO261" s="144" t="s">
        <v>1017</v>
      </c>
      <c r="AP261" s="144" t="s">
        <v>519</v>
      </c>
      <c r="AQ261" s="160" t="s">
        <v>922</v>
      </c>
      <c r="AR261" s="144" t="s">
        <v>923</v>
      </c>
    </row>
    <row r="262" spans="3:44">
      <c r="C262" s="160" t="s">
        <v>712</v>
      </c>
      <c r="D262" s="144" t="s">
        <v>520</v>
      </c>
      <c r="E262" s="161" t="s">
        <v>398</v>
      </c>
      <c r="F262" s="144" t="s">
        <v>434</v>
      </c>
      <c r="G262" s="144" t="s">
        <v>564</v>
      </c>
      <c r="H262" s="144" t="s">
        <v>521</v>
      </c>
      <c r="I262" s="144" t="s">
        <v>522</v>
      </c>
      <c r="J262" s="162">
        <v>52748263</v>
      </c>
      <c r="K262" s="163">
        <v>198324307</v>
      </c>
      <c r="L262" s="162">
        <v>198324307</v>
      </c>
      <c r="M262" s="162">
        <v>0</v>
      </c>
      <c r="N262" s="162">
        <v>5321716.71</v>
      </c>
      <c r="O262" s="162">
        <v>0</v>
      </c>
      <c r="P262" s="163">
        <v>62872119.890000001</v>
      </c>
      <c r="Q262" s="162">
        <v>61097398.390000001</v>
      </c>
      <c r="R262" s="162">
        <v>0</v>
      </c>
      <c r="S262" s="162">
        <v>68193836.599999994</v>
      </c>
      <c r="T262" s="162">
        <v>68193836.599999994</v>
      </c>
      <c r="U262" s="162">
        <v>130130470.40000001</v>
      </c>
      <c r="V262" s="162">
        <v>130130470.40000001</v>
      </c>
      <c r="W262" s="162">
        <v>130130470.40000001</v>
      </c>
      <c r="X262" s="162">
        <v>130130470.40000001</v>
      </c>
      <c r="Y262" s="162">
        <v>0</v>
      </c>
      <c r="Z262" s="162">
        <v>0</v>
      </c>
      <c r="AA262" s="162">
        <v>0</v>
      </c>
      <c r="AB262" s="162">
        <v>0</v>
      </c>
      <c r="AC262" s="162">
        <v>145576044</v>
      </c>
      <c r="AD262" s="144" t="s">
        <v>911</v>
      </c>
      <c r="AE262" s="165" t="s">
        <v>913</v>
      </c>
      <c r="AF262" s="144" t="s">
        <v>1015</v>
      </c>
      <c r="AG262" s="144" t="s">
        <v>1020</v>
      </c>
      <c r="AH262" s="144" t="s">
        <v>919</v>
      </c>
      <c r="AI262" s="144" t="s">
        <v>919</v>
      </c>
      <c r="AJ262" s="144" t="s">
        <v>919</v>
      </c>
      <c r="AK262" s="144" t="s">
        <v>912</v>
      </c>
      <c r="AL262" s="144" t="s">
        <v>919</v>
      </c>
      <c r="AM262" s="144" t="s">
        <v>919</v>
      </c>
      <c r="AN262" s="144" t="s">
        <v>949</v>
      </c>
      <c r="AO262" s="144" t="s">
        <v>1017</v>
      </c>
      <c r="AP262" s="144" t="s">
        <v>522</v>
      </c>
      <c r="AQ262" s="160" t="s">
        <v>922</v>
      </c>
      <c r="AR262" s="144" t="s">
        <v>923</v>
      </c>
    </row>
    <row r="263" spans="3:44">
      <c r="C263" s="160" t="s">
        <v>712</v>
      </c>
      <c r="D263" s="144" t="s">
        <v>718</v>
      </c>
      <c r="E263" s="161" t="s">
        <v>398</v>
      </c>
      <c r="F263" s="144" t="s">
        <v>434</v>
      </c>
      <c r="G263" s="144" t="s">
        <v>564</v>
      </c>
      <c r="H263" s="144" t="s">
        <v>719</v>
      </c>
      <c r="I263" s="144" t="s">
        <v>719</v>
      </c>
      <c r="J263" s="162">
        <v>500000</v>
      </c>
      <c r="K263" s="163">
        <v>0</v>
      </c>
      <c r="L263" s="162">
        <v>0</v>
      </c>
      <c r="M263" s="162">
        <v>0</v>
      </c>
      <c r="N263" s="162">
        <v>0</v>
      </c>
      <c r="O263" s="162">
        <v>0</v>
      </c>
      <c r="P263" s="163">
        <v>0</v>
      </c>
      <c r="Q263" s="162">
        <v>0</v>
      </c>
      <c r="R263" s="162">
        <v>0</v>
      </c>
      <c r="S263" s="162">
        <v>0</v>
      </c>
      <c r="T263" s="162">
        <v>0</v>
      </c>
      <c r="U263" s="162">
        <v>0</v>
      </c>
      <c r="V263" s="162">
        <v>0</v>
      </c>
      <c r="W263" s="162">
        <v>0</v>
      </c>
      <c r="X263" s="162">
        <v>0</v>
      </c>
      <c r="Y263" s="162">
        <v>0</v>
      </c>
      <c r="Z263" s="162">
        <v>0</v>
      </c>
      <c r="AA263" s="162">
        <v>0</v>
      </c>
      <c r="AB263" s="164">
        <v>-500000</v>
      </c>
      <c r="AC263" s="162">
        <v>0</v>
      </c>
      <c r="AD263" s="144" t="s">
        <v>911</v>
      </c>
      <c r="AE263" s="165" t="s">
        <v>913</v>
      </c>
      <c r="AF263" s="144" t="s">
        <v>951</v>
      </c>
      <c r="AG263" s="144" t="s">
        <v>1128</v>
      </c>
      <c r="AH263" s="144" t="s">
        <v>919</v>
      </c>
      <c r="AI263" s="144" t="s">
        <v>919</v>
      </c>
      <c r="AJ263" s="144" t="s">
        <v>919</v>
      </c>
      <c r="AK263" s="144" t="s">
        <v>912</v>
      </c>
      <c r="AL263" s="144" t="s">
        <v>919</v>
      </c>
      <c r="AM263" s="144" t="s">
        <v>919</v>
      </c>
      <c r="AN263" s="144" t="s">
        <v>949</v>
      </c>
      <c r="AO263" s="144" t="s">
        <v>953</v>
      </c>
      <c r="AP263" s="144" t="s">
        <v>719</v>
      </c>
      <c r="AQ263" s="160" t="s">
        <v>922</v>
      </c>
      <c r="AR263" s="144" t="s">
        <v>923</v>
      </c>
    </row>
    <row r="264" spans="3:44">
      <c r="C264" s="160" t="s">
        <v>712</v>
      </c>
      <c r="D264" s="144" t="s">
        <v>647</v>
      </c>
      <c r="E264" s="161" t="s">
        <v>398</v>
      </c>
      <c r="F264" s="144" t="s">
        <v>434</v>
      </c>
      <c r="G264" s="144" t="s">
        <v>564</v>
      </c>
      <c r="H264" s="144" t="s">
        <v>648</v>
      </c>
      <c r="I264" s="144" t="s">
        <v>649</v>
      </c>
      <c r="J264" s="162">
        <v>1254000</v>
      </c>
      <c r="K264" s="163">
        <v>761000</v>
      </c>
      <c r="L264" s="162">
        <v>761000</v>
      </c>
      <c r="M264" s="162">
        <v>0</v>
      </c>
      <c r="N264" s="162">
        <v>299000</v>
      </c>
      <c r="O264" s="162">
        <v>0</v>
      </c>
      <c r="P264" s="163">
        <v>321399.51</v>
      </c>
      <c r="Q264" s="162">
        <v>321399.51</v>
      </c>
      <c r="R264" s="162">
        <v>0</v>
      </c>
      <c r="S264" s="162">
        <v>620399.51</v>
      </c>
      <c r="T264" s="162">
        <v>620399.51</v>
      </c>
      <c r="U264" s="162">
        <v>140600.49</v>
      </c>
      <c r="V264" s="162">
        <v>140600.49</v>
      </c>
      <c r="W264" s="162">
        <v>140600.49</v>
      </c>
      <c r="X264" s="162">
        <v>140600.49</v>
      </c>
      <c r="Y264" s="162">
        <v>0</v>
      </c>
      <c r="Z264" s="162">
        <v>0</v>
      </c>
      <c r="AA264" s="162">
        <v>0</v>
      </c>
      <c r="AB264" s="164">
        <v>-493000</v>
      </c>
      <c r="AC264" s="162">
        <v>0</v>
      </c>
      <c r="AD264" s="144" t="s">
        <v>911</v>
      </c>
      <c r="AE264" s="165" t="s">
        <v>913</v>
      </c>
      <c r="AF264" s="144" t="s">
        <v>1021</v>
      </c>
      <c r="AG264" s="144" t="s">
        <v>1088</v>
      </c>
      <c r="AH264" s="144" t="s">
        <v>919</v>
      </c>
      <c r="AI264" s="144" t="s">
        <v>919</v>
      </c>
      <c r="AJ264" s="144" t="s">
        <v>919</v>
      </c>
      <c r="AK264" s="144" t="s">
        <v>912</v>
      </c>
      <c r="AL264" s="144" t="s">
        <v>919</v>
      </c>
      <c r="AM264" s="144" t="s">
        <v>919</v>
      </c>
      <c r="AN264" s="144" t="s">
        <v>949</v>
      </c>
      <c r="AO264" s="144" t="s">
        <v>1023</v>
      </c>
      <c r="AP264" s="144" t="s">
        <v>649</v>
      </c>
      <c r="AQ264" s="160" t="s">
        <v>922</v>
      </c>
      <c r="AR264" s="144" t="s">
        <v>923</v>
      </c>
    </row>
    <row r="265" spans="3:44">
      <c r="C265" s="160" t="s">
        <v>712</v>
      </c>
      <c r="D265" s="144" t="s">
        <v>650</v>
      </c>
      <c r="E265" s="161" t="s">
        <v>398</v>
      </c>
      <c r="F265" s="144" t="s">
        <v>434</v>
      </c>
      <c r="G265" s="144" t="s">
        <v>564</v>
      </c>
      <c r="H265" s="144" t="s">
        <v>651</v>
      </c>
      <c r="I265" s="144" t="s">
        <v>652</v>
      </c>
      <c r="J265" s="162">
        <v>3952000</v>
      </c>
      <c r="K265" s="163">
        <v>0</v>
      </c>
      <c r="L265" s="162">
        <v>0</v>
      </c>
      <c r="M265" s="162">
        <v>0</v>
      </c>
      <c r="N265" s="162">
        <v>0</v>
      </c>
      <c r="O265" s="162">
        <v>0</v>
      </c>
      <c r="P265" s="163">
        <v>0</v>
      </c>
      <c r="Q265" s="162">
        <v>0</v>
      </c>
      <c r="R265" s="162">
        <v>0</v>
      </c>
      <c r="S265" s="162">
        <v>0</v>
      </c>
      <c r="T265" s="162">
        <v>0</v>
      </c>
      <c r="U265" s="162">
        <v>0</v>
      </c>
      <c r="V265" s="162">
        <v>0</v>
      </c>
      <c r="W265" s="162">
        <v>0</v>
      </c>
      <c r="X265" s="162">
        <v>0</v>
      </c>
      <c r="Y265" s="162">
        <v>0</v>
      </c>
      <c r="Z265" s="162">
        <v>0</v>
      </c>
      <c r="AA265" s="162">
        <v>0</v>
      </c>
      <c r="AB265" s="164">
        <v>-3952000</v>
      </c>
      <c r="AC265" s="162">
        <v>0</v>
      </c>
      <c r="AD265" s="144" t="s">
        <v>911</v>
      </c>
      <c r="AE265" s="165" t="s">
        <v>913</v>
      </c>
      <c r="AF265" s="144" t="s">
        <v>1021</v>
      </c>
      <c r="AG265" s="144" t="s">
        <v>1089</v>
      </c>
      <c r="AH265" s="144" t="s">
        <v>919</v>
      </c>
      <c r="AI265" s="144" t="s">
        <v>919</v>
      </c>
      <c r="AJ265" s="144" t="s">
        <v>919</v>
      </c>
      <c r="AK265" s="144" t="s">
        <v>912</v>
      </c>
      <c r="AL265" s="144" t="s">
        <v>919</v>
      </c>
      <c r="AM265" s="144" t="s">
        <v>919</v>
      </c>
      <c r="AN265" s="144" t="s">
        <v>949</v>
      </c>
      <c r="AO265" s="144" t="s">
        <v>1023</v>
      </c>
      <c r="AP265" s="144" t="s">
        <v>652</v>
      </c>
      <c r="AQ265" s="160" t="s">
        <v>922</v>
      </c>
      <c r="AR265" s="144" t="s">
        <v>923</v>
      </c>
    </row>
    <row r="266" spans="3:44">
      <c r="C266" s="160" t="s">
        <v>712</v>
      </c>
      <c r="D266" s="144" t="s">
        <v>523</v>
      </c>
      <c r="E266" s="161" t="s">
        <v>398</v>
      </c>
      <c r="F266" s="144" t="s">
        <v>434</v>
      </c>
      <c r="G266" s="144" t="s">
        <v>564</v>
      </c>
      <c r="H266" s="144" t="s">
        <v>524</v>
      </c>
      <c r="I266" s="144" t="s">
        <v>524</v>
      </c>
      <c r="J266" s="162">
        <v>79523277</v>
      </c>
      <c r="K266" s="163">
        <v>13460450</v>
      </c>
      <c r="L266" s="162">
        <v>13460450</v>
      </c>
      <c r="M266" s="162">
        <v>0</v>
      </c>
      <c r="N266" s="162">
        <v>876760</v>
      </c>
      <c r="O266" s="162">
        <v>0</v>
      </c>
      <c r="P266" s="163">
        <v>10623054.52</v>
      </c>
      <c r="Q266" s="162">
        <v>8448635.0899999999</v>
      </c>
      <c r="R266" s="162">
        <v>0</v>
      </c>
      <c r="S266" s="162">
        <v>11499814.52</v>
      </c>
      <c r="T266" s="162">
        <v>11499814.52</v>
      </c>
      <c r="U266" s="162">
        <v>1960635.48</v>
      </c>
      <c r="V266" s="162">
        <v>1960635.48</v>
      </c>
      <c r="W266" s="162">
        <v>1960635.48</v>
      </c>
      <c r="X266" s="162">
        <v>1960635.48</v>
      </c>
      <c r="Y266" s="162">
        <v>0</v>
      </c>
      <c r="Z266" s="162">
        <v>0</v>
      </c>
      <c r="AA266" s="162">
        <v>0</v>
      </c>
      <c r="AB266" s="164">
        <v>-66062827</v>
      </c>
      <c r="AC266" s="162">
        <v>0</v>
      </c>
      <c r="AD266" s="144" t="s">
        <v>911</v>
      </c>
      <c r="AE266" s="165" t="s">
        <v>913</v>
      </c>
      <c r="AF266" s="144" t="s">
        <v>1021</v>
      </c>
      <c r="AG266" s="144" t="s">
        <v>1022</v>
      </c>
      <c r="AH266" s="144" t="s">
        <v>919</v>
      </c>
      <c r="AI266" s="144" t="s">
        <v>919</v>
      </c>
      <c r="AJ266" s="144" t="s">
        <v>919</v>
      </c>
      <c r="AK266" s="144" t="s">
        <v>912</v>
      </c>
      <c r="AL266" s="144" t="s">
        <v>919</v>
      </c>
      <c r="AM266" s="144" t="s">
        <v>919</v>
      </c>
      <c r="AN266" s="144" t="s">
        <v>949</v>
      </c>
      <c r="AO266" s="144" t="s">
        <v>1023</v>
      </c>
      <c r="AP266" s="144" t="s">
        <v>524</v>
      </c>
      <c r="AQ266" s="160" t="s">
        <v>922</v>
      </c>
      <c r="AR266" s="144" t="s">
        <v>923</v>
      </c>
    </row>
    <row r="267" spans="3:44">
      <c r="C267" s="160" t="s">
        <v>712</v>
      </c>
      <c r="D267" s="144" t="s">
        <v>525</v>
      </c>
      <c r="E267" s="161" t="s">
        <v>398</v>
      </c>
      <c r="F267" s="144" t="s">
        <v>434</v>
      </c>
      <c r="G267" s="144" t="s">
        <v>564</v>
      </c>
      <c r="H267" s="144" t="s">
        <v>526</v>
      </c>
      <c r="I267" s="144" t="s">
        <v>527</v>
      </c>
      <c r="J267" s="162">
        <v>162880</v>
      </c>
      <c r="K267" s="163">
        <v>650000</v>
      </c>
      <c r="L267" s="162">
        <v>650000</v>
      </c>
      <c r="M267" s="162">
        <v>0</v>
      </c>
      <c r="N267" s="162">
        <v>0</v>
      </c>
      <c r="O267" s="162">
        <v>0</v>
      </c>
      <c r="P267" s="163">
        <v>197018</v>
      </c>
      <c r="Q267" s="162">
        <v>197018</v>
      </c>
      <c r="R267" s="162">
        <v>0</v>
      </c>
      <c r="S267" s="162">
        <v>197018</v>
      </c>
      <c r="T267" s="162">
        <v>197018</v>
      </c>
      <c r="U267" s="162">
        <v>452982</v>
      </c>
      <c r="V267" s="162">
        <v>452982</v>
      </c>
      <c r="W267" s="162">
        <v>452982</v>
      </c>
      <c r="X267" s="162">
        <v>452982</v>
      </c>
      <c r="Y267" s="162">
        <v>0</v>
      </c>
      <c r="Z267" s="162">
        <v>0</v>
      </c>
      <c r="AA267" s="162">
        <v>0</v>
      </c>
      <c r="AB267" s="162">
        <v>0</v>
      </c>
      <c r="AC267" s="162">
        <v>487120</v>
      </c>
      <c r="AD267" s="144" t="s">
        <v>911</v>
      </c>
      <c r="AE267" s="165" t="s">
        <v>913</v>
      </c>
      <c r="AF267" s="144" t="s">
        <v>1021</v>
      </c>
      <c r="AG267" s="144" t="s">
        <v>1024</v>
      </c>
      <c r="AH267" s="144" t="s">
        <v>919</v>
      </c>
      <c r="AI267" s="144" t="s">
        <v>919</v>
      </c>
      <c r="AJ267" s="144" t="s">
        <v>919</v>
      </c>
      <c r="AK267" s="144" t="s">
        <v>912</v>
      </c>
      <c r="AL267" s="144" t="s">
        <v>919</v>
      </c>
      <c r="AM267" s="144" t="s">
        <v>919</v>
      </c>
      <c r="AN267" s="144" t="s">
        <v>949</v>
      </c>
      <c r="AO267" s="144" t="s">
        <v>1023</v>
      </c>
      <c r="AP267" s="144" t="s">
        <v>527</v>
      </c>
      <c r="AQ267" s="160" t="s">
        <v>922</v>
      </c>
      <c r="AR267" s="144" t="s">
        <v>923</v>
      </c>
    </row>
    <row r="268" spans="3:44">
      <c r="C268" s="160" t="s">
        <v>712</v>
      </c>
      <c r="D268" s="144" t="s">
        <v>528</v>
      </c>
      <c r="E268" s="161" t="s">
        <v>398</v>
      </c>
      <c r="F268" s="144" t="s">
        <v>434</v>
      </c>
      <c r="G268" s="144" t="s">
        <v>564</v>
      </c>
      <c r="H268" s="144" t="s">
        <v>529</v>
      </c>
      <c r="I268" s="144" t="s">
        <v>530</v>
      </c>
      <c r="J268" s="162">
        <v>1176000</v>
      </c>
      <c r="K268" s="163">
        <v>176000</v>
      </c>
      <c r="L268" s="162">
        <v>176000</v>
      </c>
      <c r="M268" s="162">
        <v>0</v>
      </c>
      <c r="N268" s="162">
        <v>86620</v>
      </c>
      <c r="O268" s="162">
        <v>0</v>
      </c>
      <c r="P268" s="163">
        <v>13380</v>
      </c>
      <c r="Q268" s="162">
        <v>13380</v>
      </c>
      <c r="R268" s="162">
        <v>0</v>
      </c>
      <c r="S268" s="162">
        <v>100000</v>
      </c>
      <c r="T268" s="162">
        <v>100000</v>
      </c>
      <c r="U268" s="162">
        <v>76000</v>
      </c>
      <c r="V268" s="162">
        <v>76000</v>
      </c>
      <c r="W268" s="162">
        <v>76000</v>
      </c>
      <c r="X268" s="162">
        <v>76000</v>
      </c>
      <c r="Y268" s="162">
        <v>0</v>
      </c>
      <c r="Z268" s="162">
        <v>0</v>
      </c>
      <c r="AA268" s="162">
        <v>0</v>
      </c>
      <c r="AB268" s="164">
        <v>-1000000</v>
      </c>
      <c r="AC268" s="162">
        <v>0</v>
      </c>
      <c r="AD268" s="144" t="s">
        <v>911</v>
      </c>
      <c r="AE268" s="165" t="s">
        <v>913</v>
      </c>
      <c r="AF268" s="144" t="s">
        <v>956</v>
      </c>
      <c r="AG268" s="144" t="s">
        <v>1025</v>
      </c>
      <c r="AH268" s="144" t="s">
        <v>919</v>
      </c>
      <c r="AI268" s="144" t="s">
        <v>919</v>
      </c>
      <c r="AJ268" s="144" t="s">
        <v>919</v>
      </c>
      <c r="AK268" s="144" t="s">
        <v>912</v>
      </c>
      <c r="AL268" s="144" t="s">
        <v>919</v>
      </c>
      <c r="AM268" s="144" t="s">
        <v>919</v>
      </c>
      <c r="AN268" s="144" t="s">
        <v>949</v>
      </c>
      <c r="AO268" s="144" t="s">
        <v>958</v>
      </c>
      <c r="AP268" s="144" t="s">
        <v>530</v>
      </c>
      <c r="AQ268" s="160" t="s">
        <v>922</v>
      </c>
      <c r="AR268" s="144" t="s">
        <v>923</v>
      </c>
    </row>
    <row r="269" spans="3:44">
      <c r="C269" s="160" t="s">
        <v>712</v>
      </c>
      <c r="D269" s="144" t="s">
        <v>446</v>
      </c>
      <c r="E269" s="161" t="s">
        <v>398</v>
      </c>
      <c r="F269" s="144" t="s">
        <v>434</v>
      </c>
      <c r="G269" s="144" t="s">
        <v>564</v>
      </c>
      <c r="H269" s="144" t="s">
        <v>447</v>
      </c>
      <c r="I269" s="144" t="s">
        <v>448</v>
      </c>
      <c r="J269" s="162">
        <v>25393826</v>
      </c>
      <c r="K269" s="163">
        <v>25072293</v>
      </c>
      <c r="L269" s="162">
        <v>25072293</v>
      </c>
      <c r="M269" s="162">
        <v>0</v>
      </c>
      <c r="N269" s="162">
        <v>15406233</v>
      </c>
      <c r="O269" s="162">
        <v>0</v>
      </c>
      <c r="P269" s="163">
        <v>7467560</v>
      </c>
      <c r="Q269" s="162">
        <v>7467560</v>
      </c>
      <c r="R269" s="162">
        <v>0</v>
      </c>
      <c r="S269" s="162">
        <v>22873793</v>
      </c>
      <c r="T269" s="162">
        <v>22873793</v>
      </c>
      <c r="U269" s="162">
        <v>2198500</v>
      </c>
      <c r="V269" s="162">
        <v>2198500</v>
      </c>
      <c r="W269" s="162">
        <v>2198500</v>
      </c>
      <c r="X269" s="162">
        <v>2198500</v>
      </c>
      <c r="Y269" s="162">
        <v>0</v>
      </c>
      <c r="Z269" s="162">
        <v>0</v>
      </c>
      <c r="AA269" s="162">
        <v>0</v>
      </c>
      <c r="AB269" s="164">
        <v>-321533</v>
      </c>
      <c r="AC269" s="162">
        <v>0</v>
      </c>
      <c r="AD269" s="144" t="s">
        <v>911</v>
      </c>
      <c r="AE269" s="165" t="s">
        <v>913</v>
      </c>
      <c r="AF269" s="144" t="s">
        <v>956</v>
      </c>
      <c r="AG269" s="144" t="s">
        <v>957</v>
      </c>
      <c r="AH269" s="144" t="s">
        <v>919</v>
      </c>
      <c r="AI269" s="144" t="s">
        <v>919</v>
      </c>
      <c r="AJ269" s="144" t="s">
        <v>919</v>
      </c>
      <c r="AK269" s="144" t="s">
        <v>912</v>
      </c>
      <c r="AL269" s="144" t="s">
        <v>919</v>
      </c>
      <c r="AM269" s="144" t="s">
        <v>919</v>
      </c>
      <c r="AN269" s="144" t="s">
        <v>949</v>
      </c>
      <c r="AO269" s="144" t="s">
        <v>958</v>
      </c>
      <c r="AP269" s="144" t="s">
        <v>448</v>
      </c>
      <c r="AQ269" s="160" t="s">
        <v>922</v>
      </c>
      <c r="AR269" s="144" t="s">
        <v>923</v>
      </c>
    </row>
    <row r="270" spans="3:44">
      <c r="C270" s="160" t="s">
        <v>712</v>
      </c>
      <c r="D270" s="144" t="s">
        <v>599</v>
      </c>
      <c r="E270" s="161" t="s">
        <v>398</v>
      </c>
      <c r="F270" s="144" t="s">
        <v>434</v>
      </c>
      <c r="G270" s="144" t="s">
        <v>564</v>
      </c>
      <c r="H270" s="144" t="s">
        <v>600</v>
      </c>
      <c r="I270" s="144" t="s">
        <v>601</v>
      </c>
      <c r="J270" s="162">
        <v>8112000</v>
      </c>
      <c r="K270" s="163">
        <v>38112000</v>
      </c>
      <c r="L270" s="162">
        <v>38112000</v>
      </c>
      <c r="M270" s="162">
        <v>0</v>
      </c>
      <c r="N270" s="162">
        <v>662239.99</v>
      </c>
      <c r="O270" s="162">
        <v>0</v>
      </c>
      <c r="P270" s="163">
        <v>37253661.329999998</v>
      </c>
      <c r="Q270" s="162">
        <v>31477176.82</v>
      </c>
      <c r="R270" s="162">
        <v>0</v>
      </c>
      <c r="S270" s="162">
        <v>37915901.32</v>
      </c>
      <c r="T270" s="162">
        <v>37915901.32</v>
      </c>
      <c r="U270" s="162">
        <v>196098.68</v>
      </c>
      <c r="V270" s="162">
        <v>196098.68</v>
      </c>
      <c r="W270" s="162">
        <v>196098.68</v>
      </c>
      <c r="X270" s="162">
        <v>196098.68</v>
      </c>
      <c r="Y270" s="162">
        <v>0</v>
      </c>
      <c r="Z270" s="162">
        <v>0</v>
      </c>
      <c r="AA270" s="162">
        <v>0</v>
      </c>
      <c r="AB270" s="162">
        <v>0</v>
      </c>
      <c r="AC270" s="162">
        <v>30000000</v>
      </c>
      <c r="AD270" s="144" t="s">
        <v>911</v>
      </c>
      <c r="AE270" s="165" t="s">
        <v>913</v>
      </c>
      <c r="AF270" s="144" t="s">
        <v>962</v>
      </c>
      <c r="AG270" s="144" t="s">
        <v>1071</v>
      </c>
      <c r="AH270" s="144" t="s">
        <v>919</v>
      </c>
      <c r="AI270" s="144" t="s">
        <v>919</v>
      </c>
      <c r="AJ270" s="144" t="s">
        <v>919</v>
      </c>
      <c r="AK270" s="144" t="s">
        <v>912</v>
      </c>
      <c r="AL270" s="144" t="s">
        <v>1072</v>
      </c>
      <c r="AM270" s="144" t="s">
        <v>919</v>
      </c>
      <c r="AN270" s="144" t="s">
        <v>949</v>
      </c>
      <c r="AO270" s="144" t="s">
        <v>965</v>
      </c>
      <c r="AP270" s="144" t="s">
        <v>601</v>
      </c>
      <c r="AQ270" s="160" t="s">
        <v>922</v>
      </c>
      <c r="AR270" s="144" t="s">
        <v>923</v>
      </c>
    </row>
    <row r="271" spans="3:44">
      <c r="C271" s="160" t="s">
        <v>712</v>
      </c>
      <c r="D271" s="144" t="s">
        <v>531</v>
      </c>
      <c r="E271" s="161" t="s">
        <v>398</v>
      </c>
      <c r="F271" s="144" t="s">
        <v>434</v>
      </c>
      <c r="G271" s="144" t="s">
        <v>564</v>
      </c>
      <c r="H271" s="144" t="s">
        <v>532</v>
      </c>
      <c r="I271" s="144" t="s">
        <v>533</v>
      </c>
      <c r="J271" s="162">
        <v>21792550</v>
      </c>
      <c r="K271" s="163">
        <v>21792550</v>
      </c>
      <c r="L271" s="162">
        <v>21792550</v>
      </c>
      <c r="M271" s="162">
        <v>0</v>
      </c>
      <c r="N271" s="162">
        <v>0</v>
      </c>
      <c r="O271" s="162">
        <v>0</v>
      </c>
      <c r="P271" s="163">
        <v>21786908.5</v>
      </c>
      <c r="Q271" s="162">
        <v>21786908.5</v>
      </c>
      <c r="R271" s="162">
        <v>0</v>
      </c>
      <c r="S271" s="162">
        <v>21786908.5</v>
      </c>
      <c r="T271" s="162">
        <v>21786908.5</v>
      </c>
      <c r="U271" s="162">
        <v>5641.5</v>
      </c>
      <c r="V271" s="162">
        <v>5641.5</v>
      </c>
      <c r="W271" s="162">
        <v>5641.5</v>
      </c>
      <c r="X271" s="162">
        <v>5641.5</v>
      </c>
      <c r="Y271" s="162">
        <v>0</v>
      </c>
      <c r="Z271" s="162">
        <v>0</v>
      </c>
      <c r="AA271" s="162">
        <v>0</v>
      </c>
      <c r="AB271" s="162">
        <v>0</v>
      </c>
      <c r="AC271" s="162">
        <v>0</v>
      </c>
      <c r="AD271" s="144" t="s">
        <v>911</v>
      </c>
      <c r="AE271" s="165" t="s">
        <v>913</v>
      </c>
      <c r="AF271" s="144" t="s">
        <v>962</v>
      </c>
      <c r="AG271" s="144" t="s">
        <v>1026</v>
      </c>
      <c r="AH271" s="144" t="s">
        <v>919</v>
      </c>
      <c r="AI271" s="144" t="s">
        <v>919</v>
      </c>
      <c r="AJ271" s="144" t="s">
        <v>919</v>
      </c>
      <c r="AK271" s="144" t="s">
        <v>912</v>
      </c>
      <c r="AL271" s="144" t="s">
        <v>919</v>
      </c>
      <c r="AM271" s="144" t="s">
        <v>919</v>
      </c>
      <c r="AN271" s="144" t="s">
        <v>949</v>
      </c>
      <c r="AO271" s="144" t="s">
        <v>965</v>
      </c>
      <c r="AP271" s="144" t="s">
        <v>533</v>
      </c>
      <c r="AQ271" s="160" t="s">
        <v>922</v>
      </c>
      <c r="AR271" s="144" t="s">
        <v>923</v>
      </c>
    </row>
    <row r="272" spans="3:44">
      <c r="C272" s="160" t="s">
        <v>712</v>
      </c>
      <c r="D272" s="144" t="s">
        <v>534</v>
      </c>
      <c r="E272" s="161" t="s">
        <v>398</v>
      </c>
      <c r="F272" s="144" t="s">
        <v>434</v>
      </c>
      <c r="G272" s="144" t="s">
        <v>564</v>
      </c>
      <c r="H272" s="144" t="s">
        <v>535</v>
      </c>
      <c r="I272" s="144" t="s">
        <v>536</v>
      </c>
      <c r="J272" s="162">
        <v>156000</v>
      </c>
      <c r="K272" s="163">
        <v>156000</v>
      </c>
      <c r="L272" s="162">
        <v>156000</v>
      </c>
      <c r="M272" s="162">
        <v>0</v>
      </c>
      <c r="N272" s="162">
        <v>0</v>
      </c>
      <c r="O272" s="162">
        <v>0</v>
      </c>
      <c r="P272" s="163">
        <v>0</v>
      </c>
      <c r="Q272" s="162">
        <v>0</v>
      </c>
      <c r="R272" s="162">
        <v>0</v>
      </c>
      <c r="S272" s="162">
        <v>0</v>
      </c>
      <c r="T272" s="162">
        <v>0</v>
      </c>
      <c r="U272" s="162">
        <v>156000</v>
      </c>
      <c r="V272" s="162">
        <v>156000</v>
      </c>
      <c r="W272" s="162">
        <v>156000</v>
      </c>
      <c r="X272" s="162">
        <v>156000</v>
      </c>
      <c r="Y272" s="162">
        <v>0</v>
      </c>
      <c r="Z272" s="162">
        <v>0</v>
      </c>
      <c r="AA272" s="162">
        <v>0</v>
      </c>
      <c r="AB272" s="162">
        <v>0</v>
      </c>
      <c r="AC272" s="162">
        <v>0</v>
      </c>
      <c r="AD272" s="144" t="s">
        <v>911</v>
      </c>
      <c r="AE272" s="165" t="s">
        <v>913</v>
      </c>
      <c r="AF272" s="144" t="s">
        <v>962</v>
      </c>
      <c r="AG272" s="144" t="s">
        <v>1027</v>
      </c>
      <c r="AH272" s="144" t="s">
        <v>919</v>
      </c>
      <c r="AI272" s="144" t="s">
        <v>919</v>
      </c>
      <c r="AJ272" s="144" t="s">
        <v>919</v>
      </c>
      <c r="AK272" s="144" t="s">
        <v>912</v>
      </c>
      <c r="AL272" s="144" t="s">
        <v>1028</v>
      </c>
      <c r="AM272" s="144" t="s">
        <v>919</v>
      </c>
      <c r="AN272" s="144" t="s">
        <v>949</v>
      </c>
      <c r="AO272" s="144" t="s">
        <v>965</v>
      </c>
      <c r="AP272" s="144" t="s">
        <v>536</v>
      </c>
      <c r="AQ272" s="160" t="s">
        <v>922</v>
      </c>
      <c r="AR272" s="144" t="s">
        <v>923</v>
      </c>
    </row>
    <row r="273" spans="3:44">
      <c r="C273" s="160" t="s">
        <v>712</v>
      </c>
      <c r="D273" s="144" t="s">
        <v>537</v>
      </c>
      <c r="E273" s="161" t="s">
        <v>398</v>
      </c>
      <c r="F273" s="144" t="s">
        <v>434</v>
      </c>
      <c r="G273" s="144" t="s">
        <v>564</v>
      </c>
      <c r="H273" s="144" t="s">
        <v>538</v>
      </c>
      <c r="I273" s="144" t="s">
        <v>539</v>
      </c>
      <c r="J273" s="162">
        <v>1623200</v>
      </c>
      <c r="K273" s="163">
        <v>900000</v>
      </c>
      <c r="L273" s="162">
        <v>900000</v>
      </c>
      <c r="M273" s="162">
        <v>0</v>
      </c>
      <c r="N273" s="162">
        <v>241000</v>
      </c>
      <c r="O273" s="162">
        <v>0</v>
      </c>
      <c r="P273" s="163">
        <v>0</v>
      </c>
      <c r="Q273" s="162">
        <v>0</v>
      </c>
      <c r="R273" s="162">
        <v>0</v>
      </c>
      <c r="S273" s="162">
        <v>241000</v>
      </c>
      <c r="T273" s="162">
        <v>241000</v>
      </c>
      <c r="U273" s="162">
        <v>659000</v>
      </c>
      <c r="V273" s="162">
        <v>659000</v>
      </c>
      <c r="W273" s="162">
        <v>659000</v>
      </c>
      <c r="X273" s="162">
        <v>659000</v>
      </c>
      <c r="Y273" s="162">
        <v>0</v>
      </c>
      <c r="Z273" s="162">
        <v>0</v>
      </c>
      <c r="AA273" s="162">
        <v>0</v>
      </c>
      <c r="AB273" s="164">
        <v>-723200</v>
      </c>
      <c r="AC273" s="162">
        <v>0</v>
      </c>
      <c r="AD273" s="144" t="s">
        <v>911</v>
      </c>
      <c r="AE273" s="165" t="s">
        <v>913</v>
      </c>
      <c r="AF273" s="144" t="s">
        <v>962</v>
      </c>
      <c r="AG273" s="144" t="s">
        <v>1029</v>
      </c>
      <c r="AH273" s="144" t="s">
        <v>919</v>
      </c>
      <c r="AI273" s="144" t="s">
        <v>919</v>
      </c>
      <c r="AJ273" s="144" t="s">
        <v>919</v>
      </c>
      <c r="AK273" s="144" t="s">
        <v>912</v>
      </c>
      <c r="AL273" s="144" t="s">
        <v>919</v>
      </c>
      <c r="AM273" s="144" t="s">
        <v>919</v>
      </c>
      <c r="AN273" s="144" t="s">
        <v>949</v>
      </c>
      <c r="AO273" s="144" t="s">
        <v>965</v>
      </c>
      <c r="AP273" s="144" t="s">
        <v>539</v>
      </c>
      <c r="AQ273" s="160" t="s">
        <v>922</v>
      </c>
      <c r="AR273" s="144" t="s">
        <v>923</v>
      </c>
    </row>
    <row r="274" spans="3:44">
      <c r="C274" s="160" t="s">
        <v>712</v>
      </c>
      <c r="D274" s="144" t="s">
        <v>454</v>
      </c>
      <c r="E274" s="161" t="s">
        <v>398</v>
      </c>
      <c r="F274" s="144" t="s">
        <v>434</v>
      </c>
      <c r="G274" s="144" t="s">
        <v>564</v>
      </c>
      <c r="H274" s="144" t="s">
        <v>455</v>
      </c>
      <c r="I274" s="144" t="s">
        <v>456</v>
      </c>
      <c r="J274" s="162">
        <v>17600000</v>
      </c>
      <c r="K274" s="163">
        <v>17600000</v>
      </c>
      <c r="L274" s="162">
        <v>17600000</v>
      </c>
      <c r="M274" s="162">
        <v>0</v>
      </c>
      <c r="N274" s="162">
        <v>0</v>
      </c>
      <c r="O274" s="162">
        <v>0</v>
      </c>
      <c r="P274" s="163">
        <v>5557628.8499999996</v>
      </c>
      <c r="Q274" s="162">
        <v>5557628.8499999996</v>
      </c>
      <c r="R274" s="162">
        <v>0</v>
      </c>
      <c r="S274" s="162">
        <v>5557628.8499999996</v>
      </c>
      <c r="T274" s="162">
        <v>5557628.8499999996</v>
      </c>
      <c r="U274" s="162">
        <v>12042371.15</v>
      </c>
      <c r="V274" s="162">
        <v>12042371.15</v>
      </c>
      <c r="W274" s="162">
        <v>12042371.15</v>
      </c>
      <c r="X274" s="162">
        <v>12042371.15</v>
      </c>
      <c r="Y274" s="162">
        <v>0</v>
      </c>
      <c r="Z274" s="162">
        <v>0</v>
      </c>
      <c r="AA274" s="162">
        <v>0</v>
      </c>
      <c r="AB274" s="162">
        <v>0</v>
      </c>
      <c r="AC274" s="162">
        <v>0</v>
      </c>
      <c r="AD274" s="144" t="s">
        <v>911</v>
      </c>
      <c r="AE274" s="165" t="s">
        <v>913</v>
      </c>
      <c r="AF274" s="144" t="s">
        <v>966</v>
      </c>
      <c r="AG274" s="144" t="s">
        <v>967</v>
      </c>
      <c r="AH274" s="144" t="s">
        <v>919</v>
      </c>
      <c r="AI274" s="144" t="s">
        <v>919</v>
      </c>
      <c r="AJ274" s="144" t="s">
        <v>919</v>
      </c>
      <c r="AK274" s="144" t="s">
        <v>912</v>
      </c>
      <c r="AL274" s="144" t="s">
        <v>919</v>
      </c>
      <c r="AM274" s="144" t="s">
        <v>919</v>
      </c>
      <c r="AN274" s="144" t="s">
        <v>949</v>
      </c>
      <c r="AO274" s="144" t="s">
        <v>968</v>
      </c>
      <c r="AP274" s="144" t="s">
        <v>456</v>
      </c>
      <c r="AQ274" s="160" t="s">
        <v>922</v>
      </c>
      <c r="AR274" s="144" t="s">
        <v>923</v>
      </c>
    </row>
    <row r="275" spans="3:44">
      <c r="C275" s="160" t="s">
        <v>712</v>
      </c>
      <c r="D275" s="144" t="s">
        <v>544</v>
      </c>
      <c r="E275" s="161" t="s">
        <v>398</v>
      </c>
      <c r="F275" s="144" t="s">
        <v>434</v>
      </c>
      <c r="G275" s="144" t="s">
        <v>564</v>
      </c>
      <c r="H275" s="144" t="s">
        <v>545</v>
      </c>
      <c r="I275" s="144" t="s">
        <v>546</v>
      </c>
      <c r="J275" s="162">
        <v>15693319</v>
      </c>
      <c r="K275" s="163">
        <v>15693319</v>
      </c>
      <c r="L275" s="162">
        <v>15693319</v>
      </c>
      <c r="M275" s="162">
        <v>0</v>
      </c>
      <c r="N275" s="162">
        <v>0</v>
      </c>
      <c r="O275" s="162">
        <v>0</v>
      </c>
      <c r="P275" s="163">
        <v>15638944.199999999</v>
      </c>
      <c r="Q275" s="162">
        <v>15638944.199999999</v>
      </c>
      <c r="R275" s="162">
        <v>0</v>
      </c>
      <c r="S275" s="162">
        <v>15638944.199999999</v>
      </c>
      <c r="T275" s="162">
        <v>15638944.199999999</v>
      </c>
      <c r="U275" s="162">
        <v>54374.8</v>
      </c>
      <c r="V275" s="162">
        <v>54374.8</v>
      </c>
      <c r="W275" s="162">
        <v>54374.8</v>
      </c>
      <c r="X275" s="162">
        <v>54374.8</v>
      </c>
      <c r="Y275" s="162">
        <v>0</v>
      </c>
      <c r="Z275" s="162">
        <v>0</v>
      </c>
      <c r="AA275" s="162">
        <v>0</v>
      </c>
      <c r="AB275" s="162">
        <v>0</v>
      </c>
      <c r="AC275" s="162">
        <v>0</v>
      </c>
      <c r="AD275" s="144" t="s">
        <v>911</v>
      </c>
      <c r="AE275" s="165" t="s">
        <v>914</v>
      </c>
      <c r="AF275" s="144" t="s">
        <v>969</v>
      </c>
      <c r="AG275" s="144" t="s">
        <v>1034</v>
      </c>
      <c r="AH275" s="144" t="s">
        <v>919</v>
      </c>
      <c r="AI275" s="144" t="s">
        <v>919</v>
      </c>
      <c r="AJ275" s="144" t="s">
        <v>919</v>
      </c>
      <c r="AK275" s="144" t="s">
        <v>912</v>
      </c>
      <c r="AL275" s="144" t="s">
        <v>919</v>
      </c>
      <c r="AM275" s="144" t="s">
        <v>919</v>
      </c>
      <c r="AN275" s="144" t="s">
        <v>971</v>
      </c>
      <c r="AO275" s="144" t="s">
        <v>972</v>
      </c>
      <c r="AP275" s="144" t="s">
        <v>546</v>
      </c>
      <c r="AQ275" s="160" t="s">
        <v>922</v>
      </c>
      <c r="AR275" s="144" t="s">
        <v>923</v>
      </c>
    </row>
    <row r="276" spans="3:44">
      <c r="C276" s="160" t="s">
        <v>712</v>
      </c>
      <c r="D276" s="144" t="s">
        <v>547</v>
      </c>
      <c r="E276" s="161" t="s">
        <v>398</v>
      </c>
      <c r="F276" s="144" t="s">
        <v>434</v>
      </c>
      <c r="G276" s="144" t="s">
        <v>564</v>
      </c>
      <c r="H276" s="144" t="s">
        <v>548</v>
      </c>
      <c r="I276" s="144" t="s">
        <v>549</v>
      </c>
      <c r="J276" s="162">
        <v>1131690</v>
      </c>
      <c r="K276" s="163">
        <v>1131690</v>
      </c>
      <c r="L276" s="162">
        <v>1131690</v>
      </c>
      <c r="M276" s="162">
        <v>0</v>
      </c>
      <c r="N276" s="162">
        <v>0</v>
      </c>
      <c r="O276" s="162">
        <v>0</v>
      </c>
      <c r="P276" s="163">
        <v>466950</v>
      </c>
      <c r="Q276" s="162">
        <v>0</v>
      </c>
      <c r="R276" s="162">
        <v>0</v>
      </c>
      <c r="S276" s="162">
        <v>466950</v>
      </c>
      <c r="T276" s="162">
        <v>466950</v>
      </c>
      <c r="U276" s="162">
        <v>664740</v>
      </c>
      <c r="V276" s="162">
        <v>664740</v>
      </c>
      <c r="W276" s="162">
        <v>664740</v>
      </c>
      <c r="X276" s="162">
        <v>664740</v>
      </c>
      <c r="Y276" s="162">
        <v>0</v>
      </c>
      <c r="Z276" s="162">
        <v>0</v>
      </c>
      <c r="AA276" s="162">
        <v>0</v>
      </c>
      <c r="AB276" s="162">
        <v>0</v>
      </c>
      <c r="AC276" s="162">
        <v>0</v>
      </c>
      <c r="AD276" s="144" t="s">
        <v>911</v>
      </c>
      <c r="AE276" s="165" t="s">
        <v>914</v>
      </c>
      <c r="AF276" s="144" t="s">
        <v>969</v>
      </c>
      <c r="AG276" s="144" t="s">
        <v>1035</v>
      </c>
      <c r="AH276" s="144" t="s">
        <v>919</v>
      </c>
      <c r="AI276" s="144" t="s">
        <v>919</v>
      </c>
      <c r="AJ276" s="144" t="s">
        <v>919</v>
      </c>
      <c r="AK276" s="144" t="s">
        <v>912</v>
      </c>
      <c r="AL276" s="144" t="s">
        <v>919</v>
      </c>
      <c r="AM276" s="144" t="s">
        <v>919</v>
      </c>
      <c r="AN276" s="144" t="s">
        <v>971</v>
      </c>
      <c r="AO276" s="144" t="s">
        <v>972</v>
      </c>
      <c r="AP276" s="144" t="s">
        <v>549</v>
      </c>
      <c r="AQ276" s="160" t="s">
        <v>922</v>
      </c>
      <c r="AR276" s="144" t="s">
        <v>923</v>
      </c>
    </row>
    <row r="277" spans="3:44">
      <c r="C277" s="160" t="s">
        <v>712</v>
      </c>
      <c r="D277" s="144" t="s">
        <v>659</v>
      </c>
      <c r="E277" s="161" t="s">
        <v>398</v>
      </c>
      <c r="F277" s="144" t="s">
        <v>434</v>
      </c>
      <c r="G277" s="144" t="s">
        <v>564</v>
      </c>
      <c r="H277" s="144" t="s">
        <v>660</v>
      </c>
      <c r="I277" s="144" t="s">
        <v>661</v>
      </c>
      <c r="J277" s="162">
        <v>3236794</v>
      </c>
      <c r="K277" s="163">
        <v>3232000</v>
      </c>
      <c r="L277" s="162">
        <v>3232000</v>
      </c>
      <c r="M277" s="162">
        <v>0</v>
      </c>
      <c r="N277" s="162">
        <v>0</v>
      </c>
      <c r="O277" s="162">
        <v>0</v>
      </c>
      <c r="P277" s="163">
        <v>2805035.59</v>
      </c>
      <c r="Q277" s="162">
        <v>2805035.59</v>
      </c>
      <c r="R277" s="162">
        <v>0</v>
      </c>
      <c r="S277" s="162">
        <v>2805035.59</v>
      </c>
      <c r="T277" s="162">
        <v>2805035.59</v>
      </c>
      <c r="U277" s="162">
        <v>426964.41</v>
      </c>
      <c r="V277" s="162">
        <v>426964.41</v>
      </c>
      <c r="W277" s="162">
        <v>426964.41</v>
      </c>
      <c r="X277" s="162">
        <v>426964.41</v>
      </c>
      <c r="Y277" s="162">
        <v>0</v>
      </c>
      <c r="Z277" s="162">
        <v>0</v>
      </c>
      <c r="AA277" s="162">
        <v>0</v>
      </c>
      <c r="AB277" s="164">
        <v>-4794</v>
      </c>
      <c r="AC277" s="162">
        <v>0</v>
      </c>
      <c r="AD277" s="144" t="s">
        <v>911</v>
      </c>
      <c r="AE277" s="165" t="s">
        <v>914</v>
      </c>
      <c r="AF277" s="144" t="s">
        <v>969</v>
      </c>
      <c r="AG277" s="144" t="s">
        <v>1094</v>
      </c>
      <c r="AH277" s="144" t="s">
        <v>919</v>
      </c>
      <c r="AI277" s="144" t="s">
        <v>919</v>
      </c>
      <c r="AJ277" s="144" t="s">
        <v>919</v>
      </c>
      <c r="AK277" s="144" t="s">
        <v>912</v>
      </c>
      <c r="AL277" s="144" t="s">
        <v>919</v>
      </c>
      <c r="AM277" s="144" t="s">
        <v>919</v>
      </c>
      <c r="AN277" s="144" t="s">
        <v>971</v>
      </c>
      <c r="AO277" s="144" t="s">
        <v>972</v>
      </c>
      <c r="AP277" s="144" t="s">
        <v>661</v>
      </c>
      <c r="AQ277" s="160" t="s">
        <v>922</v>
      </c>
      <c r="AR277" s="144" t="s">
        <v>923</v>
      </c>
    </row>
    <row r="278" spans="3:44">
      <c r="C278" s="160" t="s">
        <v>712</v>
      </c>
      <c r="D278" s="144" t="s">
        <v>457</v>
      </c>
      <c r="E278" s="161" t="s">
        <v>398</v>
      </c>
      <c r="F278" s="144" t="s">
        <v>434</v>
      </c>
      <c r="G278" s="144" t="s">
        <v>564</v>
      </c>
      <c r="H278" s="144" t="s">
        <v>458</v>
      </c>
      <c r="I278" s="144" t="s">
        <v>459</v>
      </c>
      <c r="J278" s="162">
        <v>11984942</v>
      </c>
      <c r="K278" s="163">
        <v>1163125</v>
      </c>
      <c r="L278" s="162">
        <v>1163125</v>
      </c>
      <c r="M278" s="162">
        <v>0</v>
      </c>
      <c r="N278" s="162">
        <v>0</v>
      </c>
      <c r="O278" s="162">
        <v>0</v>
      </c>
      <c r="P278" s="163">
        <v>579690</v>
      </c>
      <c r="Q278" s="162">
        <v>579690</v>
      </c>
      <c r="R278" s="162">
        <v>0</v>
      </c>
      <c r="S278" s="162">
        <v>579690</v>
      </c>
      <c r="T278" s="162">
        <v>579690</v>
      </c>
      <c r="U278" s="162">
        <v>583435</v>
      </c>
      <c r="V278" s="162">
        <v>583435</v>
      </c>
      <c r="W278" s="162">
        <v>583435</v>
      </c>
      <c r="X278" s="162">
        <v>583435</v>
      </c>
      <c r="Y278" s="162">
        <v>0</v>
      </c>
      <c r="Z278" s="162">
        <v>0</v>
      </c>
      <c r="AA278" s="162">
        <v>0</v>
      </c>
      <c r="AB278" s="164">
        <v>-10821817</v>
      </c>
      <c r="AC278" s="162">
        <v>0</v>
      </c>
      <c r="AD278" s="144" t="s">
        <v>911</v>
      </c>
      <c r="AE278" s="165" t="s">
        <v>914</v>
      </c>
      <c r="AF278" s="144" t="s">
        <v>969</v>
      </c>
      <c r="AG278" s="144" t="s">
        <v>970</v>
      </c>
      <c r="AH278" s="144" t="s">
        <v>919</v>
      </c>
      <c r="AI278" s="144" t="s">
        <v>919</v>
      </c>
      <c r="AJ278" s="144" t="s">
        <v>919</v>
      </c>
      <c r="AK278" s="144" t="s">
        <v>912</v>
      </c>
      <c r="AL278" s="144" t="s">
        <v>919</v>
      </c>
      <c r="AM278" s="144" t="s">
        <v>919</v>
      </c>
      <c r="AN278" s="144" t="s">
        <v>971</v>
      </c>
      <c r="AO278" s="144" t="s">
        <v>972</v>
      </c>
      <c r="AP278" s="144" t="s">
        <v>459</v>
      </c>
      <c r="AQ278" s="160" t="s">
        <v>922</v>
      </c>
      <c r="AR278" s="144" t="s">
        <v>923</v>
      </c>
    </row>
    <row r="279" spans="3:44">
      <c r="C279" s="160" t="s">
        <v>712</v>
      </c>
      <c r="D279" s="144" t="s">
        <v>662</v>
      </c>
      <c r="E279" s="161" t="s">
        <v>398</v>
      </c>
      <c r="F279" s="144" t="s">
        <v>434</v>
      </c>
      <c r="G279" s="144" t="s">
        <v>564</v>
      </c>
      <c r="H279" s="144" t="s">
        <v>663</v>
      </c>
      <c r="I279" s="144" t="s">
        <v>664</v>
      </c>
      <c r="J279" s="162">
        <v>22871780</v>
      </c>
      <c r="K279" s="163">
        <v>22870974</v>
      </c>
      <c r="L279" s="162">
        <v>22870974</v>
      </c>
      <c r="M279" s="162">
        <v>0</v>
      </c>
      <c r="N279" s="162">
        <v>1612025.75</v>
      </c>
      <c r="O279" s="162">
        <v>0</v>
      </c>
      <c r="P279" s="163">
        <v>20416756.550000001</v>
      </c>
      <c r="Q279" s="162">
        <v>20416756.550000001</v>
      </c>
      <c r="R279" s="162">
        <v>0</v>
      </c>
      <c r="S279" s="162">
        <v>22028782.300000001</v>
      </c>
      <c r="T279" s="162">
        <v>22028782.300000001</v>
      </c>
      <c r="U279" s="162">
        <v>842191.7</v>
      </c>
      <c r="V279" s="162">
        <v>842191.7</v>
      </c>
      <c r="W279" s="162">
        <v>842191.7</v>
      </c>
      <c r="X279" s="162">
        <v>842191.7</v>
      </c>
      <c r="Y279" s="162">
        <v>0</v>
      </c>
      <c r="Z279" s="162">
        <v>0</v>
      </c>
      <c r="AA279" s="162">
        <v>0</v>
      </c>
      <c r="AB279" s="164">
        <v>-806</v>
      </c>
      <c r="AC279" s="162">
        <v>0</v>
      </c>
      <c r="AD279" s="144" t="s">
        <v>911</v>
      </c>
      <c r="AE279" s="165" t="s">
        <v>914</v>
      </c>
      <c r="AF279" s="144" t="s">
        <v>969</v>
      </c>
      <c r="AG279" s="144" t="s">
        <v>1095</v>
      </c>
      <c r="AH279" s="144" t="s">
        <v>919</v>
      </c>
      <c r="AI279" s="144" t="s">
        <v>919</v>
      </c>
      <c r="AJ279" s="144" t="s">
        <v>919</v>
      </c>
      <c r="AK279" s="144" t="s">
        <v>912</v>
      </c>
      <c r="AL279" s="144" t="s">
        <v>919</v>
      </c>
      <c r="AM279" s="144" t="s">
        <v>919</v>
      </c>
      <c r="AN279" s="144" t="s">
        <v>971</v>
      </c>
      <c r="AO279" s="144" t="s">
        <v>972</v>
      </c>
      <c r="AP279" s="144" t="s">
        <v>664</v>
      </c>
      <c r="AQ279" s="160" t="s">
        <v>922</v>
      </c>
      <c r="AR279" s="144" t="s">
        <v>923</v>
      </c>
    </row>
    <row r="280" spans="3:44">
      <c r="C280" s="160" t="s">
        <v>712</v>
      </c>
      <c r="D280" s="144" t="s">
        <v>720</v>
      </c>
      <c r="E280" s="161" t="s">
        <v>398</v>
      </c>
      <c r="F280" s="144" t="s">
        <v>434</v>
      </c>
      <c r="G280" s="144" t="s">
        <v>564</v>
      </c>
      <c r="H280" s="144" t="s">
        <v>721</v>
      </c>
      <c r="I280" s="144" t="s">
        <v>722</v>
      </c>
      <c r="J280" s="162">
        <v>3680156</v>
      </c>
      <c r="K280" s="163">
        <v>3680156</v>
      </c>
      <c r="L280" s="162">
        <v>3680156</v>
      </c>
      <c r="M280" s="162">
        <v>0</v>
      </c>
      <c r="N280" s="162">
        <v>0</v>
      </c>
      <c r="O280" s="162">
        <v>0</v>
      </c>
      <c r="P280" s="163">
        <v>2534898</v>
      </c>
      <c r="Q280" s="162">
        <v>2534898</v>
      </c>
      <c r="R280" s="162">
        <v>0</v>
      </c>
      <c r="S280" s="162">
        <v>2534898</v>
      </c>
      <c r="T280" s="162">
        <v>2534898</v>
      </c>
      <c r="U280" s="162">
        <v>1145258</v>
      </c>
      <c r="V280" s="162">
        <v>1145258</v>
      </c>
      <c r="W280" s="162">
        <v>1145258</v>
      </c>
      <c r="X280" s="162">
        <v>1145258</v>
      </c>
      <c r="Y280" s="162">
        <v>0</v>
      </c>
      <c r="Z280" s="162">
        <v>0</v>
      </c>
      <c r="AA280" s="162">
        <v>0</v>
      </c>
      <c r="AB280" s="162">
        <v>0</v>
      </c>
      <c r="AC280" s="162">
        <v>0</v>
      </c>
      <c r="AD280" s="144" t="s">
        <v>911</v>
      </c>
      <c r="AE280" s="165" t="s">
        <v>914</v>
      </c>
      <c r="AF280" s="144" t="s">
        <v>997</v>
      </c>
      <c r="AG280" s="144" t="s">
        <v>1129</v>
      </c>
      <c r="AH280" s="144" t="s">
        <v>919</v>
      </c>
      <c r="AI280" s="144" t="s">
        <v>919</v>
      </c>
      <c r="AJ280" s="144" t="s">
        <v>919</v>
      </c>
      <c r="AK280" s="144" t="s">
        <v>912</v>
      </c>
      <c r="AL280" s="144" t="s">
        <v>919</v>
      </c>
      <c r="AM280" s="144" t="s">
        <v>919</v>
      </c>
      <c r="AN280" s="144" t="s">
        <v>971</v>
      </c>
      <c r="AO280" s="144" t="s">
        <v>1037</v>
      </c>
      <c r="AP280" s="144" t="s">
        <v>722</v>
      </c>
      <c r="AQ280" s="160" t="s">
        <v>922</v>
      </c>
      <c r="AR280" s="144" t="s">
        <v>923</v>
      </c>
    </row>
    <row r="281" spans="3:44">
      <c r="C281" s="160" t="s">
        <v>712</v>
      </c>
      <c r="D281" s="144" t="s">
        <v>550</v>
      </c>
      <c r="E281" s="161" t="s">
        <v>398</v>
      </c>
      <c r="F281" s="144" t="s">
        <v>434</v>
      </c>
      <c r="G281" s="144" t="s">
        <v>564</v>
      </c>
      <c r="H281" s="144" t="s">
        <v>551</v>
      </c>
      <c r="I281" s="144" t="s">
        <v>551</v>
      </c>
      <c r="J281" s="162">
        <v>10002677585</v>
      </c>
      <c r="K281" s="163">
        <v>10448704032</v>
      </c>
      <c r="L281" s="162">
        <v>10448704032</v>
      </c>
      <c r="M281" s="162">
        <v>0</v>
      </c>
      <c r="N281" s="162">
        <v>1246392581.46</v>
      </c>
      <c r="O281" s="162">
        <v>0</v>
      </c>
      <c r="P281" s="163">
        <v>9181768137.5400009</v>
      </c>
      <c r="Q281" s="162">
        <v>8551612556.79</v>
      </c>
      <c r="R281" s="162">
        <v>0</v>
      </c>
      <c r="S281" s="162">
        <v>10428160719</v>
      </c>
      <c r="T281" s="162">
        <v>10428160719</v>
      </c>
      <c r="U281" s="162">
        <v>20543313</v>
      </c>
      <c r="V281" s="162">
        <v>20543313</v>
      </c>
      <c r="W281" s="162">
        <v>20543313</v>
      </c>
      <c r="X281" s="162">
        <v>20543313</v>
      </c>
      <c r="Y281" s="162">
        <v>0</v>
      </c>
      <c r="Z281" s="162">
        <v>0</v>
      </c>
      <c r="AA281" s="162">
        <v>0</v>
      </c>
      <c r="AB281" s="162">
        <v>0</v>
      </c>
      <c r="AC281" s="162">
        <v>446026447</v>
      </c>
      <c r="AD281" s="144" t="s">
        <v>911</v>
      </c>
      <c r="AE281" s="165" t="s">
        <v>914</v>
      </c>
      <c r="AF281" s="144" t="s">
        <v>997</v>
      </c>
      <c r="AG281" s="144" t="s">
        <v>1036</v>
      </c>
      <c r="AH281" s="144" t="s">
        <v>919</v>
      </c>
      <c r="AI281" s="144" t="s">
        <v>919</v>
      </c>
      <c r="AJ281" s="144" t="s">
        <v>919</v>
      </c>
      <c r="AK281" s="144" t="s">
        <v>912</v>
      </c>
      <c r="AL281" s="144" t="s">
        <v>919</v>
      </c>
      <c r="AM281" s="144" t="s">
        <v>919</v>
      </c>
      <c r="AN281" s="144" t="s">
        <v>971</v>
      </c>
      <c r="AO281" s="144" t="s">
        <v>1037</v>
      </c>
      <c r="AP281" s="144" t="s">
        <v>551</v>
      </c>
      <c r="AQ281" s="160" t="s">
        <v>922</v>
      </c>
      <c r="AR281" s="144" t="s">
        <v>923</v>
      </c>
    </row>
    <row r="282" spans="3:44">
      <c r="C282" s="160" t="s">
        <v>712</v>
      </c>
      <c r="D282" s="144" t="s">
        <v>550</v>
      </c>
      <c r="E282" s="161" t="s">
        <v>410</v>
      </c>
      <c r="F282" s="144" t="s">
        <v>434</v>
      </c>
      <c r="G282" s="144" t="s">
        <v>564</v>
      </c>
      <c r="H282" s="144" t="s">
        <v>551</v>
      </c>
      <c r="I282" s="144" t="s">
        <v>551</v>
      </c>
      <c r="J282" s="162">
        <v>0</v>
      </c>
      <c r="K282" s="163">
        <v>208841936</v>
      </c>
      <c r="L282" s="162">
        <v>208841936</v>
      </c>
      <c r="M282" s="162">
        <v>0</v>
      </c>
      <c r="N282" s="162">
        <v>208841935</v>
      </c>
      <c r="O282" s="162">
        <v>0</v>
      </c>
      <c r="P282" s="163">
        <v>0</v>
      </c>
      <c r="Q282" s="162">
        <v>0</v>
      </c>
      <c r="R282" s="162">
        <v>0</v>
      </c>
      <c r="S282" s="162">
        <v>208841935</v>
      </c>
      <c r="T282" s="162">
        <v>208841935</v>
      </c>
      <c r="U282" s="162">
        <v>1</v>
      </c>
      <c r="V282" s="162">
        <v>1</v>
      </c>
      <c r="W282" s="162">
        <v>1</v>
      </c>
      <c r="X282" s="162">
        <v>1</v>
      </c>
      <c r="Y282" s="162">
        <v>0</v>
      </c>
      <c r="Z282" s="162">
        <v>0</v>
      </c>
      <c r="AA282" s="162">
        <v>0</v>
      </c>
      <c r="AB282" s="162">
        <v>0</v>
      </c>
      <c r="AC282" s="162">
        <v>208841936</v>
      </c>
      <c r="AD282" s="144" t="s">
        <v>911</v>
      </c>
      <c r="AE282" s="165" t="s">
        <v>914</v>
      </c>
      <c r="AF282" s="144" t="s">
        <v>997</v>
      </c>
      <c r="AG282" s="144" t="s">
        <v>1036</v>
      </c>
      <c r="AH282" s="144" t="s">
        <v>919</v>
      </c>
      <c r="AI282" s="144" t="s">
        <v>919</v>
      </c>
      <c r="AJ282" s="144" t="s">
        <v>919</v>
      </c>
      <c r="AK282" s="144" t="s">
        <v>912</v>
      </c>
      <c r="AL282" s="144" t="s">
        <v>919</v>
      </c>
      <c r="AM282" s="144" t="s">
        <v>919</v>
      </c>
      <c r="AN282" s="144" t="s">
        <v>971</v>
      </c>
      <c r="AO282" s="144" t="s">
        <v>1037</v>
      </c>
      <c r="AP282" s="144" t="s">
        <v>551</v>
      </c>
      <c r="AQ282" s="160" t="s">
        <v>922</v>
      </c>
      <c r="AR282" s="144" t="s">
        <v>929</v>
      </c>
    </row>
    <row r="283" spans="3:44">
      <c r="C283" s="160" t="s">
        <v>712</v>
      </c>
      <c r="D283" s="144" t="s">
        <v>665</v>
      </c>
      <c r="E283" s="161" t="s">
        <v>398</v>
      </c>
      <c r="F283" s="144" t="s">
        <v>434</v>
      </c>
      <c r="G283" s="144" t="s">
        <v>564</v>
      </c>
      <c r="H283" s="144" t="s">
        <v>666</v>
      </c>
      <c r="I283" s="144" t="s">
        <v>667</v>
      </c>
      <c r="J283" s="162">
        <v>132133296</v>
      </c>
      <c r="K283" s="163">
        <v>66066648</v>
      </c>
      <c r="L283" s="162">
        <v>66066648</v>
      </c>
      <c r="M283" s="162">
        <v>0</v>
      </c>
      <c r="N283" s="162">
        <v>7230679.1600000001</v>
      </c>
      <c r="O283" s="162">
        <v>0</v>
      </c>
      <c r="P283" s="163">
        <v>50311422.240000002</v>
      </c>
      <c r="Q283" s="162">
        <v>44682463.189999998</v>
      </c>
      <c r="R283" s="162">
        <v>0</v>
      </c>
      <c r="S283" s="162">
        <v>57542101.399999999</v>
      </c>
      <c r="T283" s="162">
        <v>57542101.399999999</v>
      </c>
      <c r="U283" s="162">
        <v>8524546.5999999996</v>
      </c>
      <c r="V283" s="162">
        <v>8524546.5999999996</v>
      </c>
      <c r="W283" s="162">
        <v>8524546.5999999996</v>
      </c>
      <c r="X283" s="162">
        <v>8524546.5999999996</v>
      </c>
      <c r="Y283" s="162">
        <v>0</v>
      </c>
      <c r="Z283" s="162">
        <v>0</v>
      </c>
      <c r="AA283" s="162">
        <v>0</v>
      </c>
      <c r="AB283" s="164">
        <v>-66066648</v>
      </c>
      <c r="AC283" s="162">
        <v>0</v>
      </c>
      <c r="AD283" s="144" t="s">
        <v>911</v>
      </c>
      <c r="AE283" s="165" t="s">
        <v>914</v>
      </c>
      <c r="AF283" s="144" t="s">
        <v>997</v>
      </c>
      <c r="AG283" s="144" t="s">
        <v>1096</v>
      </c>
      <c r="AH283" s="144" t="s">
        <v>919</v>
      </c>
      <c r="AI283" s="144" t="s">
        <v>919</v>
      </c>
      <c r="AJ283" s="144" t="s">
        <v>919</v>
      </c>
      <c r="AK283" s="144" t="s">
        <v>912</v>
      </c>
      <c r="AL283" s="144" t="s">
        <v>919</v>
      </c>
      <c r="AM283" s="144" t="s">
        <v>919</v>
      </c>
      <c r="AN283" s="144" t="s">
        <v>971</v>
      </c>
      <c r="AO283" s="144" t="s">
        <v>1037</v>
      </c>
      <c r="AP283" s="144" t="s">
        <v>667</v>
      </c>
      <c r="AQ283" s="160" t="s">
        <v>922</v>
      </c>
      <c r="AR283" s="144" t="s">
        <v>923</v>
      </c>
    </row>
    <row r="284" spans="3:44">
      <c r="C284" s="160" t="s">
        <v>712</v>
      </c>
      <c r="D284" s="144" t="s">
        <v>552</v>
      </c>
      <c r="E284" s="161" t="s">
        <v>398</v>
      </c>
      <c r="F284" s="144" t="s">
        <v>434</v>
      </c>
      <c r="G284" s="144" t="s">
        <v>564</v>
      </c>
      <c r="H284" s="144" t="s">
        <v>553</v>
      </c>
      <c r="I284" s="144" t="s">
        <v>554</v>
      </c>
      <c r="J284" s="162">
        <v>86028926</v>
      </c>
      <c r="K284" s="163">
        <v>38908760</v>
      </c>
      <c r="L284" s="162">
        <v>38908760</v>
      </c>
      <c r="M284" s="162">
        <v>0</v>
      </c>
      <c r="N284" s="162">
        <v>69952.649999999994</v>
      </c>
      <c r="O284" s="162">
        <v>0</v>
      </c>
      <c r="P284" s="163">
        <v>35979330.770000003</v>
      </c>
      <c r="Q284" s="162">
        <v>31205303.690000001</v>
      </c>
      <c r="R284" s="162">
        <v>0</v>
      </c>
      <c r="S284" s="162">
        <v>36049283.420000002</v>
      </c>
      <c r="T284" s="162">
        <v>36049283.420000002</v>
      </c>
      <c r="U284" s="162">
        <v>2859476.58</v>
      </c>
      <c r="V284" s="162">
        <v>2859476.58</v>
      </c>
      <c r="W284" s="162">
        <v>2859476.58</v>
      </c>
      <c r="X284" s="162">
        <v>2859476.58</v>
      </c>
      <c r="Y284" s="162">
        <v>0</v>
      </c>
      <c r="Z284" s="162">
        <v>0</v>
      </c>
      <c r="AA284" s="162">
        <v>0</v>
      </c>
      <c r="AB284" s="164">
        <v>-47120166</v>
      </c>
      <c r="AC284" s="162">
        <v>0</v>
      </c>
      <c r="AD284" s="144" t="s">
        <v>911</v>
      </c>
      <c r="AE284" s="165" t="s">
        <v>914</v>
      </c>
      <c r="AF284" s="144" t="s">
        <v>1038</v>
      </c>
      <c r="AG284" s="144" t="s">
        <v>1039</v>
      </c>
      <c r="AH284" s="144" t="s">
        <v>919</v>
      </c>
      <c r="AI284" s="144" t="s">
        <v>919</v>
      </c>
      <c r="AJ284" s="144" t="s">
        <v>919</v>
      </c>
      <c r="AK284" s="144" t="s">
        <v>912</v>
      </c>
      <c r="AL284" s="144" t="s">
        <v>919</v>
      </c>
      <c r="AM284" s="144" t="s">
        <v>919</v>
      </c>
      <c r="AN284" s="144" t="s">
        <v>971</v>
      </c>
      <c r="AO284" s="144" t="s">
        <v>1040</v>
      </c>
      <c r="AP284" s="144" t="s">
        <v>554</v>
      </c>
      <c r="AQ284" s="160" t="s">
        <v>922</v>
      </c>
      <c r="AR284" s="144" t="s">
        <v>923</v>
      </c>
    </row>
    <row r="285" spans="3:44">
      <c r="C285" s="160" t="s">
        <v>712</v>
      </c>
      <c r="D285" s="144" t="s">
        <v>605</v>
      </c>
      <c r="E285" s="161" t="s">
        <v>398</v>
      </c>
      <c r="F285" s="144" t="s">
        <v>434</v>
      </c>
      <c r="G285" s="144" t="s">
        <v>564</v>
      </c>
      <c r="H285" s="144" t="s">
        <v>606</v>
      </c>
      <c r="I285" s="144" t="s">
        <v>607</v>
      </c>
      <c r="J285" s="162">
        <v>1699772</v>
      </c>
      <c r="K285" s="163">
        <v>1697206</v>
      </c>
      <c r="L285" s="162">
        <v>1697206</v>
      </c>
      <c r="M285" s="162">
        <v>0</v>
      </c>
      <c r="N285" s="162">
        <v>0</v>
      </c>
      <c r="O285" s="162">
        <v>0</v>
      </c>
      <c r="P285" s="163">
        <v>833668.8</v>
      </c>
      <c r="Q285" s="162">
        <v>833668.8</v>
      </c>
      <c r="R285" s="162">
        <v>0</v>
      </c>
      <c r="S285" s="162">
        <v>833668.8</v>
      </c>
      <c r="T285" s="162">
        <v>833668.8</v>
      </c>
      <c r="U285" s="162">
        <v>863537.2</v>
      </c>
      <c r="V285" s="162">
        <v>863537.2</v>
      </c>
      <c r="W285" s="162">
        <v>863537.2</v>
      </c>
      <c r="X285" s="162">
        <v>863537.2</v>
      </c>
      <c r="Y285" s="162">
        <v>0</v>
      </c>
      <c r="Z285" s="162">
        <v>0</v>
      </c>
      <c r="AA285" s="162">
        <v>0</v>
      </c>
      <c r="AB285" s="164">
        <v>-2566</v>
      </c>
      <c r="AC285" s="162">
        <v>0</v>
      </c>
      <c r="AD285" s="144" t="s">
        <v>911</v>
      </c>
      <c r="AE285" s="165" t="s">
        <v>914</v>
      </c>
      <c r="AF285" s="144" t="s">
        <v>1038</v>
      </c>
      <c r="AG285" s="144" t="s">
        <v>1074</v>
      </c>
      <c r="AH285" s="144" t="s">
        <v>919</v>
      </c>
      <c r="AI285" s="144" t="s">
        <v>919</v>
      </c>
      <c r="AJ285" s="144" t="s">
        <v>919</v>
      </c>
      <c r="AK285" s="144" t="s">
        <v>912</v>
      </c>
      <c r="AL285" s="144" t="s">
        <v>919</v>
      </c>
      <c r="AM285" s="144" t="s">
        <v>919</v>
      </c>
      <c r="AN285" s="144" t="s">
        <v>971</v>
      </c>
      <c r="AO285" s="144" t="s">
        <v>1040</v>
      </c>
      <c r="AP285" s="144" t="s">
        <v>607</v>
      </c>
      <c r="AQ285" s="160" t="s">
        <v>922</v>
      </c>
      <c r="AR285" s="144" t="s">
        <v>923</v>
      </c>
    </row>
    <row r="286" spans="3:44">
      <c r="C286" s="160" t="s">
        <v>712</v>
      </c>
      <c r="D286" s="144" t="s">
        <v>608</v>
      </c>
      <c r="E286" s="161" t="s">
        <v>398</v>
      </c>
      <c r="F286" s="144" t="s">
        <v>434</v>
      </c>
      <c r="G286" s="144" t="s">
        <v>564</v>
      </c>
      <c r="H286" s="144" t="s">
        <v>609</v>
      </c>
      <c r="I286" s="144" t="s">
        <v>610</v>
      </c>
      <c r="J286" s="162">
        <v>77712865</v>
      </c>
      <c r="K286" s="163">
        <v>68348005</v>
      </c>
      <c r="L286" s="162">
        <v>68348005</v>
      </c>
      <c r="M286" s="162">
        <v>0</v>
      </c>
      <c r="N286" s="162">
        <v>14874856.699999999</v>
      </c>
      <c r="O286" s="162">
        <v>0</v>
      </c>
      <c r="P286" s="163">
        <v>52917286.25</v>
      </c>
      <c r="Q286" s="162">
        <v>52917286.25</v>
      </c>
      <c r="R286" s="162">
        <v>0</v>
      </c>
      <c r="S286" s="162">
        <v>67792142.950000003</v>
      </c>
      <c r="T286" s="162">
        <v>67792142.950000003</v>
      </c>
      <c r="U286" s="162">
        <v>555862.05000000005</v>
      </c>
      <c r="V286" s="162">
        <v>555862.05000000005</v>
      </c>
      <c r="W286" s="162">
        <v>555862.05000000005</v>
      </c>
      <c r="X286" s="162">
        <v>555862.05000000005</v>
      </c>
      <c r="Y286" s="162">
        <v>0</v>
      </c>
      <c r="Z286" s="162">
        <v>0</v>
      </c>
      <c r="AA286" s="162">
        <v>0</v>
      </c>
      <c r="AB286" s="164">
        <v>-9364860</v>
      </c>
      <c r="AC286" s="162">
        <v>0</v>
      </c>
      <c r="AD286" s="144" t="s">
        <v>911</v>
      </c>
      <c r="AE286" s="165" t="s">
        <v>914</v>
      </c>
      <c r="AF286" s="144" t="s">
        <v>1038</v>
      </c>
      <c r="AG286" s="144" t="s">
        <v>1075</v>
      </c>
      <c r="AH286" s="144" t="s">
        <v>919</v>
      </c>
      <c r="AI286" s="144" t="s">
        <v>919</v>
      </c>
      <c r="AJ286" s="144" t="s">
        <v>919</v>
      </c>
      <c r="AK286" s="144" t="s">
        <v>912</v>
      </c>
      <c r="AL286" s="144" t="s">
        <v>919</v>
      </c>
      <c r="AM286" s="144" t="s">
        <v>919</v>
      </c>
      <c r="AN286" s="144" t="s">
        <v>971</v>
      </c>
      <c r="AO286" s="144" t="s">
        <v>1040</v>
      </c>
      <c r="AP286" s="144" t="s">
        <v>610</v>
      </c>
      <c r="AQ286" s="160" t="s">
        <v>922</v>
      </c>
      <c r="AR286" s="144" t="s">
        <v>923</v>
      </c>
    </row>
    <row r="287" spans="3:44">
      <c r="C287" s="160" t="s">
        <v>712</v>
      </c>
      <c r="D287" s="144" t="s">
        <v>611</v>
      </c>
      <c r="E287" s="161" t="s">
        <v>398</v>
      </c>
      <c r="F287" s="144" t="s">
        <v>434</v>
      </c>
      <c r="G287" s="144" t="s">
        <v>564</v>
      </c>
      <c r="H287" s="144" t="s">
        <v>612</v>
      </c>
      <c r="I287" s="144" t="s">
        <v>613</v>
      </c>
      <c r="J287" s="162">
        <v>797046</v>
      </c>
      <c r="K287" s="163">
        <v>796582</v>
      </c>
      <c r="L287" s="162">
        <v>796582</v>
      </c>
      <c r="M287" s="162">
        <v>0</v>
      </c>
      <c r="N287" s="162">
        <v>12878.96</v>
      </c>
      <c r="O287" s="162">
        <v>0</v>
      </c>
      <c r="P287" s="163">
        <v>303179.95</v>
      </c>
      <c r="Q287" s="162">
        <v>303179.95</v>
      </c>
      <c r="R287" s="162">
        <v>0</v>
      </c>
      <c r="S287" s="162">
        <v>316058.90999999997</v>
      </c>
      <c r="T287" s="162">
        <v>316058.90999999997</v>
      </c>
      <c r="U287" s="162">
        <v>480523.09</v>
      </c>
      <c r="V287" s="162">
        <v>480523.09</v>
      </c>
      <c r="W287" s="162">
        <v>480523.09</v>
      </c>
      <c r="X287" s="162">
        <v>480523.09</v>
      </c>
      <c r="Y287" s="162">
        <v>0</v>
      </c>
      <c r="Z287" s="162">
        <v>0</v>
      </c>
      <c r="AA287" s="162">
        <v>0</v>
      </c>
      <c r="AB287" s="164">
        <v>-464</v>
      </c>
      <c r="AC287" s="162">
        <v>0</v>
      </c>
      <c r="AD287" s="144" t="s">
        <v>911</v>
      </c>
      <c r="AE287" s="165" t="s">
        <v>914</v>
      </c>
      <c r="AF287" s="144" t="s">
        <v>1038</v>
      </c>
      <c r="AG287" s="144" t="s">
        <v>1076</v>
      </c>
      <c r="AH287" s="144" t="s">
        <v>919</v>
      </c>
      <c r="AI287" s="144" t="s">
        <v>919</v>
      </c>
      <c r="AJ287" s="144" t="s">
        <v>919</v>
      </c>
      <c r="AK287" s="144" t="s">
        <v>912</v>
      </c>
      <c r="AL287" s="144" t="s">
        <v>919</v>
      </c>
      <c r="AM287" s="144" t="s">
        <v>919</v>
      </c>
      <c r="AN287" s="144" t="s">
        <v>971</v>
      </c>
      <c r="AO287" s="144" t="s">
        <v>1040</v>
      </c>
      <c r="AP287" s="144" t="s">
        <v>613</v>
      </c>
      <c r="AQ287" s="160" t="s">
        <v>922</v>
      </c>
      <c r="AR287" s="144" t="s">
        <v>923</v>
      </c>
    </row>
    <row r="288" spans="3:44">
      <c r="C288" s="160" t="s">
        <v>712</v>
      </c>
      <c r="D288" s="144" t="s">
        <v>668</v>
      </c>
      <c r="E288" s="161" t="s">
        <v>398</v>
      </c>
      <c r="F288" s="144" t="s">
        <v>434</v>
      </c>
      <c r="G288" s="144" t="s">
        <v>564</v>
      </c>
      <c r="H288" s="144" t="s">
        <v>669</v>
      </c>
      <c r="I288" s="144" t="s">
        <v>670</v>
      </c>
      <c r="J288" s="162">
        <v>135200</v>
      </c>
      <c r="K288" s="163">
        <v>0</v>
      </c>
      <c r="L288" s="162">
        <v>0</v>
      </c>
      <c r="M288" s="162">
        <v>0</v>
      </c>
      <c r="N288" s="162">
        <v>0</v>
      </c>
      <c r="O288" s="162">
        <v>0</v>
      </c>
      <c r="P288" s="163">
        <v>0</v>
      </c>
      <c r="Q288" s="162">
        <v>0</v>
      </c>
      <c r="R288" s="162">
        <v>0</v>
      </c>
      <c r="S288" s="162">
        <v>0</v>
      </c>
      <c r="T288" s="162">
        <v>0</v>
      </c>
      <c r="U288" s="162">
        <v>0</v>
      </c>
      <c r="V288" s="162">
        <v>0</v>
      </c>
      <c r="W288" s="162">
        <v>0</v>
      </c>
      <c r="X288" s="162">
        <v>0</v>
      </c>
      <c r="Y288" s="162">
        <v>0</v>
      </c>
      <c r="Z288" s="162">
        <v>0</v>
      </c>
      <c r="AA288" s="162">
        <v>0</v>
      </c>
      <c r="AB288" s="164">
        <v>-135200</v>
      </c>
      <c r="AC288" s="162">
        <v>0</v>
      </c>
      <c r="AD288" s="144" t="s">
        <v>911</v>
      </c>
      <c r="AE288" s="165" t="s">
        <v>914</v>
      </c>
      <c r="AF288" s="144" t="s">
        <v>1038</v>
      </c>
      <c r="AG288" s="144" t="s">
        <v>1097</v>
      </c>
      <c r="AH288" s="144" t="s">
        <v>919</v>
      </c>
      <c r="AI288" s="144" t="s">
        <v>919</v>
      </c>
      <c r="AJ288" s="144" t="s">
        <v>919</v>
      </c>
      <c r="AK288" s="144" t="s">
        <v>912</v>
      </c>
      <c r="AL288" s="144" t="s">
        <v>919</v>
      </c>
      <c r="AM288" s="144" t="s">
        <v>919</v>
      </c>
      <c r="AN288" s="144" t="s">
        <v>971</v>
      </c>
      <c r="AO288" s="144" t="s">
        <v>1040</v>
      </c>
      <c r="AP288" s="144" t="s">
        <v>670</v>
      </c>
      <c r="AQ288" s="160" t="s">
        <v>922</v>
      </c>
      <c r="AR288" s="144" t="s">
        <v>923</v>
      </c>
    </row>
    <row r="289" spans="3:44">
      <c r="C289" s="160" t="s">
        <v>712</v>
      </c>
      <c r="D289" s="144" t="s">
        <v>614</v>
      </c>
      <c r="E289" s="161" t="s">
        <v>398</v>
      </c>
      <c r="F289" s="144" t="s">
        <v>434</v>
      </c>
      <c r="G289" s="144" t="s">
        <v>564</v>
      </c>
      <c r="H289" s="144" t="s">
        <v>615</v>
      </c>
      <c r="I289" s="144" t="s">
        <v>616</v>
      </c>
      <c r="J289" s="162">
        <v>4321277</v>
      </c>
      <c r="K289" s="163">
        <v>4062880</v>
      </c>
      <c r="L289" s="162">
        <v>4062880</v>
      </c>
      <c r="M289" s="162">
        <v>0</v>
      </c>
      <c r="N289" s="162">
        <v>0</v>
      </c>
      <c r="O289" s="162">
        <v>0</v>
      </c>
      <c r="P289" s="163">
        <v>3392216.43</v>
      </c>
      <c r="Q289" s="162">
        <v>0</v>
      </c>
      <c r="R289" s="162">
        <v>0</v>
      </c>
      <c r="S289" s="162">
        <v>3392216.43</v>
      </c>
      <c r="T289" s="162">
        <v>3392216.43</v>
      </c>
      <c r="U289" s="162">
        <v>670663.56999999995</v>
      </c>
      <c r="V289" s="162">
        <v>670663.56999999995</v>
      </c>
      <c r="W289" s="162">
        <v>670663.56999999995</v>
      </c>
      <c r="X289" s="162">
        <v>670663.56999999995</v>
      </c>
      <c r="Y289" s="162">
        <v>0</v>
      </c>
      <c r="Z289" s="162">
        <v>0</v>
      </c>
      <c r="AA289" s="162">
        <v>0</v>
      </c>
      <c r="AB289" s="164">
        <v>-258397</v>
      </c>
      <c r="AC289" s="162">
        <v>0</v>
      </c>
      <c r="AD289" s="144" t="s">
        <v>911</v>
      </c>
      <c r="AE289" s="165" t="s">
        <v>914</v>
      </c>
      <c r="AF289" s="144" t="s">
        <v>1038</v>
      </c>
      <c r="AG289" s="144" t="s">
        <v>1077</v>
      </c>
      <c r="AH289" s="144" t="s">
        <v>919</v>
      </c>
      <c r="AI289" s="144" t="s">
        <v>919</v>
      </c>
      <c r="AJ289" s="144" t="s">
        <v>919</v>
      </c>
      <c r="AK289" s="144" t="s">
        <v>912</v>
      </c>
      <c r="AL289" s="144" t="s">
        <v>919</v>
      </c>
      <c r="AM289" s="144" t="s">
        <v>919</v>
      </c>
      <c r="AN289" s="144" t="s">
        <v>971</v>
      </c>
      <c r="AO289" s="144" t="s">
        <v>1040</v>
      </c>
      <c r="AP289" s="144" t="s">
        <v>616</v>
      </c>
      <c r="AQ289" s="160" t="s">
        <v>922</v>
      </c>
      <c r="AR289" s="144" t="s">
        <v>923</v>
      </c>
    </row>
    <row r="290" spans="3:44">
      <c r="C290" s="160" t="s">
        <v>712</v>
      </c>
      <c r="D290" s="144" t="s">
        <v>555</v>
      </c>
      <c r="E290" s="161" t="s">
        <v>398</v>
      </c>
      <c r="F290" s="144" t="s">
        <v>434</v>
      </c>
      <c r="G290" s="144" t="s">
        <v>564</v>
      </c>
      <c r="H290" s="144" t="s">
        <v>556</v>
      </c>
      <c r="I290" s="144" t="s">
        <v>557</v>
      </c>
      <c r="J290" s="162">
        <v>1777998</v>
      </c>
      <c r="K290" s="163">
        <v>500660</v>
      </c>
      <c r="L290" s="162">
        <v>500660</v>
      </c>
      <c r="M290" s="162">
        <v>0</v>
      </c>
      <c r="N290" s="162">
        <v>0</v>
      </c>
      <c r="O290" s="162">
        <v>0</v>
      </c>
      <c r="P290" s="163">
        <v>113424.1</v>
      </c>
      <c r="Q290" s="162">
        <v>113424.1</v>
      </c>
      <c r="R290" s="162">
        <v>0</v>
      </c>
      <c r="S290" s="162">
        <v>113424.1</v>
      </c>
      <c r="T290" s="162">
        <v>113424.1</v>
      </c>
      <c r="U290" s="162">
        <v>387235.9</v>
      </c>
      <c r="V290" s="162">
        <v>387235.9</v>
      </c>
      <c r="W290" s="162">
        <v>387235.9</v>
      </c>
      <c r="X290" s="162">
        <v>387235.9</v>
      </c>
      <c r="Y290" s="162">
        <v>0</v>
      </c>
      <c r="Z290" s="162">
        <v>0</v>
      </c>
      <c r="AA290" s="162">
        <v>0</v>
      </c>
      <c r="AB290" s="164">
        <v>-1277338</v>
      </c>
      <c r="AC290" s="162">
        <v>0</v>
      </c>
      <c r="AD290" s="144" t="s">
        <v>911</v>
      </c>
      <c r="AE290" s="165" t="s">
        <v>914</v>
      </c>
      <c r="AF290" s="144" t="s">
        <v>1038</v>
      </c>
      <c r="AG290" s="144" t="s">
        <v>1041</v>
      </c>
      <c r="AH290" s="144" t="s">
        <v>919</v>
      </c>
      <c r="AI290" s="144" t="s">
        <v>919</v>
      </c>
      <c r="AJ290" s="144" t="s">
        <v>919</v>
      </c>
      <c r="AK290" s="144" t="s">
        <v>912</v>
      </c>
      <c r="AL290" s="144" t="s">
        <v>1042</v>
      </c>
      <c r="AM290" s="144" t="s">
        <v>919</v>
      </c>
      <c r="AN290" s="144" t="s">
        <v>971</v>
      </c>
      <c r="AO290" s="144" t="s">
        <v>1040</v>
      </c>
      <c r="AP290" s="144" t="s">
        <v>557</v>
      </c>
      <c r="AQ290" s="160" t="s">
        <v>922</v>
      </c>
      <c r="AR290" s="144" t="s">
        <v>923</v>
      </c>
    </row>
    <row r="291" spans="3:44">
      <c r="C291" s="160" t="s">
        <v>712</v>
      </c>
      <c r="D291" s="144" t="s">
        <v>460</v>
      </c>
      <c r="E291" s="161" t="s">
        <v>398</v>
      </c>
      <c r="F291" s="144" t="s">
        <v>434</v>
      </c>
      <c r="G291" s="144" t="s">
        <v>564</v>
      </c>
      <c r="H291" s="144" t="s">
        <v>461</v>
      </c>
      <c r="I291" s="144" t="s">
        <v>462</v>
      </c>
      <c r="J291" s="162">
        <v>13578922</v>
      </c>
      <c r="K291" s="163">
        <v>8139461</v>
      </c>
      <c r="L291" s="162">
        <v>8139461</v>
      </c>
      <c r="M291" s="162">
        <v>0</v>
      </c>
      <c r="N291" s="162">
        <v>768400</v>
      </c>
      <c r="O291" s="162">
        <v>0</v>
      </c>
      <c r="P291" s="163">
        <v>1866048.96</v>
      </c>
      <c r="Q291" s="162">
        <v>289844.15999999997</v>
      </c>
      <c r="R291" s="162">
        <v>0</v>
      </c>
      <c r="S291" s="162">
        <v>2634448.96</v>
      </c>
      <c r="T291" s="162">
        <v>2634448.96</v>
      </c>
      <c r="U291" s="162">
        <v>5505012.04</v>
      </c>
      <c r="V291" s="162">
        <v>5505012.04</v>
      </c>
      <c r="W291" s="162">
        <v>5505012.04</v>
      </c>
      <c r="X291" s="162">
        <v>5505012.04</v>
      </c>
      <c r="Y291" s="162">
        <v>0</v>
      </c>
      <c r="Z291" s="162">
        <v>0</v>
      </c>
      <c r="AA291" s="162">
        <v>0</v>
      </c>
      <c r="AB291" s="164">
        <v>-5439461</v>
      </c>
      <c r="AC291" s="162">
        <v>0</v>
      </c>
      <c r="AD291" s="144" t="s">
        <v>911</v>
      </c>
      <c r="AE291" s="165" t="s">
        <v>914</v>
      </c>
      <c r="AF291" s="144" t="s">
        <v>973</v>
      </c>
      <c r="AG291" s="144" t="s">
        <v>974</v>
      </c>
      <c r="AH291" s="144" t="s">
        <v>919</v>
      </c>
      <c r="AI291" s="144" t="s">
        <v>919</v>
      </c>
      <c r="AJ291" s="144" t="s">
        <v>919</v>
      </c>
      <c r="AK291" s="144" t="s">
        <v>912</v>
      </c>
      <c r="AL291" s="144" t="s">
        <v>919</v>
      </c>
      <c r="AM291" s="144" t="s">
        <v>919</v>
      </c>
      <c r="AN291" s="144" t="s">
        <v>971</v>
      </c>
      <c r="AO291" s="144" t="s">
        <v>975</v>
      </c>
      <c r="AP291" s="144" t="s">
        <v>462</v>
      </c>
      <c r="AQ291" s="160" t="s">
        <v>922</v>
      </c>
      <c r="AR291" s="144" t="s">
        <v>923</v>
      </c>
    </row>
    <row r="292" spans="3:44">
      <c r="C292" s="160" t="s">
        <v>712</v>
      </c>
      <c r="D292" s="144" t="s">
        <v>617</v>
      </c>
      <c r="E292" s="161" t="s">
        <v>398</v>
      </c>
      <c r="F292" s="144" t="s">
        <v>434</v>
      </c>
      <c r="G292" s="144" t="s">
        <v>564</v>
      </c>
      <c r="H292" s="144" t="s">
        <v>618</v>
      </c>
      <c r="I292" s="144" t="s">
        <v>619</v>
      </c>
      <c r="J292" s="162">
        <v>6800000</v>
      </c>
      <c r="K292" s="163">
        <v>6768700</v>
      </c>
      <c r="L292" s="162">
        <v>6768700</v>
      </c>
      <c r="M292" s="162">
        <v>0</v>
      </c>
      <c r="N292" s="162">
        <v>447086.84</v>
      </c>
      <c r="O292" s="162">
        <v>0</v>
      </c>
      <c r="P292" s="163">
        <v>4211995.53</v>
      </c>
      <c r="Q292" s="162">
        <v>3773414.28</v>
      </c>
      <c r="R292" s="162">
        <v>0</v>
      </c>
      <c r="S292" s="162">
        <v>4659082.37</v>
      </c>
      <c r="T292" s="162">
        <v>4659082.37</v>
      </c>
      <c r="U292" s="162">
        <v>2109617.63</v>
      </c>
      <c r="V292" s="162">
        <v>2109617.63</v>
      </c>
      <c r="W292" s="162">
        <v>2109617.63</v>
      </c>
      <c r="X292" s="162">
        <v>2109617.63</v>
      </c>
      <c r="Y292" s="162">
        <v>0</v>
      </c>
      <c r="Z292" s="162">
        <v>0</v>
      </c>
      <c r="AA292" s="162">
        <v>0</v>
      </c>
      <c r="AB292" s="164">
        <v>-31300</v>
      </c>
      <c r="AC292" s="162">
        <v>0</v>
      </c>
      <c r="AD292" s="144" t="s">
        <v>911</v>
      </c>
      <c r="AE292" s="165" t="s">
        <v>914</v>
      </c>
      <c r="AF292" s="144" t="s">
        <v>973</v>
      </c>
      <c r="AG292" s="144" t="s">
        <v>1078</v>
      </c>
      <c r="AH292" s="144" t="s">
        <v>919</v>
      </c>
      <c r="AI292" s="144" t="s">
        <v>919</v>
      </c>
      <c r="AJ292" s="144" t="s">
        <v>919</v>
      </c>
      <c r="AK292" s="144" t="s">
        <v>912</v>
      </c>
      <c r="AL292" s="144" t="s">
        <v>919</v>
      </c>
      <c r="AM292" s="144" t="s">
        <v>919</v>
      </c>
      <c r="AN292" s="144" t="s">
        <v>971</v>
      </c>
      <c r="AO292" s="144" t="s">
        <v>975</v>
      </c>
      <c r="AP292" s="144" t="s">
        <v>619</v>
      </c>
      <c r="AQ292" s="160" t="s">
        <v>922</v>
      </c>
      <c r="AR292" s="144" t="s">
        <v>923</v>
      </c>
    </row>
    <row r="293" spans="3:44">
      <c r="C293" s="160" t="s">
        <v>712</v>
      </c>
      <c r="D293" s="144" t="s">
        <v>723</v>
      </c>
      <c r="E293" s="161" t="s">
        <v>398</v>
      </c>
      <c r="F293" s="144" t="s">
        <v>434</v>
      </c>
      <c r="G293" s="144" t="s">
        <v>564</v>
      </c>
      <c r="H293" s="144" t="s">
        <v>724</v>
      </c>
      <c r="I293" s="144" t="s">
        <v>725</v>
      </c>
      <c r="J293" s="162">
        <v>2537680</v>
      </c>
      <c r="K293" s="163">
        <v>2537680</v>
      </c>
      <c r="L293" s="162">
        <v>2537680</v>
      </c>
      <c r="M293" s="162">
        <v>0</v>
      </c>
      <c r="N293" s="162">
        <v>192249.67</v>
      </c>
      <c r="O293" s="162">
        <v>0</v>
      </c>
      <c r="P293" s="163">
        <v>1992205.89</v>
      </c>
      <c r="Q293" s="162">
        <v>1992205.89</v>
      </c>
      <c r="R293" s="162">
        <v>0</v>
      </c>
      <c r="S293" s="162">
        <v>2184455.56</v>
      </c>
      <c r="T293" s="162">
        <v>2184455.56</v>
      </c>
      <c r="U293" s="162">
        <v>353224.44</v>
      </c>
      <c r="V293" s="162">
        <v>353224.44</v>
      </c>
      <c r="W293" s="162">
        <v>353224.44</v>
      </c>
      <c r="X293" s="162">
        <v>353224.44</v>
      </c>
      <c r="Y293" s="162">
        <v>0</v>
      </c>
      <c r="Z293" s="162">
        <v>0</v>
      </c>
      <c r="AA293" s="162">
        <v>0</v>
      </c>
      <c r="AB293" s="162">
        <v>0</v>
      </c>
      <c r="AC293" s="162">
        <v>0</v>
      </c>
      <c r="AD293" s="144" t="s">
        <v>911</v>
      </c>
      <c r="AE293" s="165" t="s">
        <v>914</v>
      </c>
      <c r="AF293" s="144" t="s">
        <v>1052</v>
      </c>
      <c r="AG293" s="144" t="s">
        <v>1130</v>
      </c>
      <c r="AH293" s="144" t="s">
        <v>919</v>
      </c>
      <c r="AI293" s="144" t="s">
        <v>919</v>
      </c>
      <c r="AJ293" s="144" t="s">
        <v>919</v>
      </c>
      <c r="AK293" s="144" t="s">
        <v>912</v>
      </c>
      <c r="AL293" s="144" t="s">
        <v>1131</v>
      </c>
      <c r="AM293" s="144" t="s">
        <v>919</v>
      </c>
      <c r="AN293" s="144" t="s">
        <v>971</v>
      </c>
      <c r="AO293" s="144" t="s">
        <v>1132</v>
      </c>
      <c r="AP293" s="144" t="s">
        <v>725</v>
      </c>
      <c r="AQ293" s="160" t="s">
        <v>922</v>
      </c>
      <c r="AR293" s="144" t="s">
        <v>923</v>
      </c>
    </row>
    <row r="294" spans="3:44">
      <c r="C294" s="160" t="s">
        <v>712</v>
      </c>
      <c r="D294" s="144" t="s">
        <v>463</v>
      </c>
      <c r="E294" s="161" t="s">
        <v>398</v>
      </c>
      <c r="F294" s="144" t="s">
        <v>434</v>
      </c>
      <c r="G294" s="144" t="s">
        <v>564</v>
      </c>
      <c r="H294" s="144" t="s">
        <v>464</v>
      </c>
      <c r="I294" s="144" t="s">
        <v>465</v>
      </c>
      <c r="J294" s="162">
        <v>12143510</v>
      </c>
      <c r="K294" s="163">
        <v>0</v>
      </c>
      <c r="L294" s="162">
        <v>0</v>
      </c>
      <c r="M294" s="162">
        <v>0</v>
      </c>
      <c r="N294" s="162">
        <v>0</v>
      </c>
      <c r="O294" s="162">
        <v>0</v>
      </c>
      <c r="P294" s="163">
        <v>0</v>
      </c>
      <c r="Q294" s="162">
        <v>0</v>
      </c>
      <c r="R294" s="162">
        <v>0</v>
      </c>
      <c r="S294" s="162">
        <v>0</v>
      </c>
      <c r="T294" s="162">
        <v>0</v>
      </c>
      <c r="U294" s="162">
        <v>0</v>
      </c>
      <c r="V294" s="162">
        <v>0</v>
      </c>
      <c r="W294" s="162">
        <v>0</v>
      </c>
      <c r="X294" s="162">
        <v>0</v>
      </c>
      <c r="Y294" s="162">
        <v>0</v>
      </c>
      <c r="Z294" s="162">
        <v>0</v>
      </c>
      <c r="AA294" s="162">
        <v>0</v>
      </c>
      <c r="AB294" s="164">
        <v>-12143510</v>
      </c>
      <c r="AC294" s="162">
        <v>0</v>
      </c>
      <c r="AD294" s="144" t="s">
        <v>911</v>
      </c>
      <c r="AE294" s="165" t="s">
        <v>914</v>
      </c>
      <c r="AF294" s="144" t="s">
        <v>976</v>
      </c>
      <c r="AG294" s="144" t="s">
        <v>977</v>
      </c>
      <c r="AH294" s="144" t="s">
        <v>919</v>
      </c>
      <c r="AI294" s="144" t="s">
        <v>919</v>
      </c>
      <c r="AJ294" s="144" t="s">
        <v>919</v>
      </c>
      <c r="AK294" s="144" t="s">
        <v>912</v>
      </c>
      <c r="AL294" s="144" t="s">
        <v>919</v>
      </c>
      <c r="AM294" s="144" t="s">
        <v>919</v>
      </c>
      <c r="AN294" s="144" t="s">
        <v>971</v>
      </c>
      <c r="AO294" s="144" t="s">
        <v>978</v>
      </c>
      <c r="AP294" s="144" t="s">
        <v>465</v>
      </c>
      <c r="AQ294" s="160" t="s">
        <v>922</v>
      </c>
      <c r="AR294" s="144" t="s">
        <v>923</v>
      </c>
    </row>
    <row r="295" spans="3:44">
      <c r="C295" s="160" t="s">
        <v>712</v>
      </c>
      <c r="D295" s="144" t="s">
        <v>671</v>
      </c>
      <c r="E295" s="161" t="s">
        <v>398</v>
      </c>
      <c r="F295" s="144" t="s">
        <v>434</v>
      </c>
      <c r="G295" s="144" t="s">
        <v>564</v>
      </c>
      <c r="H295" s="144" t="s">
        <v>672</v>
      </c>
      <c r="I295" s="144" t="s">
        <v>673</v>
      </c>
      <c r="J295" s="162">
        <v>9608060</v>
      </c>
      <c r="K295" s="163">
        <v>9608060</v>
      </c>
      <c r="L295" s="162">
        <v>9608060</v>
      </c>
      <c r="M295" s="162">
        <v>0</v>
      </c>
      <c r="N295" s="162">
        <v>1154371.82</v>
      </c>
      <c r="O295" s="162">
        <v>0</v>
      </c>
      <c r="P295" s="163">
        <v>5297318.59</v>
      </c>
      <c r="Q295" s="162">
        <v>363800</v>
      </c>
      <c r="R295" s="162">
        <v>0</v>
      </c>
      <c r="S295" s="162">
        <v>6451690.4100000001</v>
      </c>
      <c r="T295" s="162">
        <v>6451690.4100000001</v>
      </c>
      <c r="U295" s="162">
        <v>3156369.59</v>
      </c>
      <c r="V295" s="162">
        <v>3156369.59</v>
      </c>
      <c r="W295" s="162">
        <v>3156369.59</v>
      </c>
      <c r="X295" s="162">
        <v>3156369.59</v>
      </c>
      <c r="Y295" s="162">
        <v>0</v>
      </c>
      <c r="Z295" s="162">
        <v>0</v>
      </c>
      <c r="AA295" s="162">
        <v>0</v>
      </c>
      <c r="AB295" s="162">
        <v>0</v>
      </c>
      <c r="AC295" s="162">
        <v>0</v>
      </c>
      <c r="AD295" s="144" t="s">
        <v>911</v>
      </c>
      <c r="AE295" s="165" t="s">
        <v>914</v>
      </c>
      <c r="AF295" s="144" t="s">
        <v>976</v>
      </c>
      <c r="AG295" s="144" t="s">
        <v>1098</v>
      </c>
      <c r="AH295" s="144" t="s">
        <v>919</v>
      </c>
      <c r="AI295" s="144" t="s">
        <v>919</v>
      </c>
      <c r="AJ295" s="144" t="s">
        <v>919</v>
      </c>
      <c r="AK295" s="144" t="s">
        <v>912</v>
      </c>
      <c r="AL295" s="144" t="s">
        <v>1099</v>
      </c>
      <c r="AM295" s="144" t="s">
        <v>919</v>
      </c>
      <c r="AN295" s="144" t="s">
        <v>971</v>
      </c>
      <c r="AO295" s="144" t="s">
        <v>978</v>
      </c>
      <c r="AP295" s="144" t="s">
        <v>673</v>
      </c>
      <c r="AQ295" s="160" t="s">
        <v>922</v>
      </c>
      <c r="AR295" s="144" t="s">
        <v>923</v>
      </c>
    </row>
    <row r="296" spans="3:44">
      <c r="C296" s="160" t="s">
        <v>712</v>
      </c>
      <c r="D296" s="144" t="s">
        <v>466</v>
      </c>
      <c r="E296" s="161" t="s">
        <v>398</v>
      </c>
      <c r="F296" s="144" t="s">
        <v>434</v>
      </c>
      <c r="G296" s="144" t="s">
        <v>564</v>
      </c>
      <c r="H296" s="144" t="s">
        <v>467</v>
      </c>
      <c r="I296" s="144" t="s">
        <v>468</v>
      </c>
      <c r="J296" s="162">
        <v>14362000</v>
      </c>
      <c r="K296" s="163">
        <v>0</v>
      </c>
      <c r="L296" s="162">
        <v>0</v>
      </c>
      <c r="M296" s="162">
        <v>0</v>
      </c>
      <c r="N296" s="162">
        <v>0</v>
      </c>
      <c r="O296" s="162">
        <v>0</v>
      </c>
      <c r="P296" s="163">
        <v>0</v>
      </c>
      <c r="Q296" s="162">
        <v>0</v>
      </c>
      <c r="R296" s="162">
        <v>0</v>
      </c>
      <c r="S296" s="162">
        <v>0</v>
      </c>
      <c r="T296" s="162">
        <v>0</v>
      </c>
      <c r="U296" s="162">
        <v>0</v>
      </c>
      <c r="V296" s="162">
        <v>0</v>
      </c>
      <c r="W296" s="162">
        <v>0</v>
      </c>
      <c r="X296" s="162">
        <v>0</v>
      </c>
      <c r="Y296" s="162">
        <v>0</v>
      </c>
      <c r="Z296" s="162">
        <v>0</v>
      </c>
      <c r="AA296" s="162">
        <v>0</v>
      </c>
      <c r="AB296" s="164">
        <v>-14362000</v>
      </c>
      <c r="AC296" s="162">
        <v>0</v>
      </c>
      <c r="AD296" s="144" t="s">
        <v>911</v>
      </c>
      <c r="AE296" s="165" t="s">
        <v>914</v>
      </c>
      <c r="AF296" s="144" t="s">
        <v>976</v>
      </c>
      <c r="AG296" s="144" t="s">
        <v>979</v>
      </c>
      <c r="AH296" s="144" t="s">
        <v>919</v>
      </c>
      <c r="AI296" s="144" t="s">
        <v>919</v>
      </c>
      <c r="AJ296" s="144" t="s">
        <v>919</v>
      </c>
      <c r="AK296" s="144" t="s">
        <v>912</v>
      </c>
      <c r="AL296" s="144" t="s">
        <v>919</v>
      </c>
      <c r="AM296" s="144" t="s">
        <v>919</v>
      </c>
      <c r="AN296" s="144" t="s">
        <v>971</v>
      </c>
      <c r="AO296" s="144" t="s">
        <v>978</v>
      </c>
      <c r="AP296" s="144" t="s">
        <v>468</v>
      </c>
      <c r="AQ296" s="160" t="s">
        <v>922</v>
      </c>
      <c r="AR296" s="144" t="s">
        <v>923</v>
      </c>
    </row>
    <row r="297" spans="3:44">
      <c r="C297" s="160" t="s">
        <v>712</v>
      </c>
      <c r="D297" s="144" t="s">
        <v>674</v>
      </c>
      <c r="E297" s="161" t="s">
        <v>398</v>
      </c>
      <c r="F297" s="144" t="s">
        <v>434</v>
      </c>
      <c r="G297" s="144" t="s">
        <v>564</v>
      </c>
      <c r="H297" s="144" t="s">
        <v>675</v>
      </c>
      <c r="I297" s="144" t="s">
        <v>675</v>
      </c>
      <c r="J297" s="162">
        <v>9960812</v>
      </c>
      <c r="K297" s="163">
        <v>5863850</v>
      </c>
      <c r="L297" s="162">
        <v>5863850</v>
      </c>
      <c r="M297" s="162">
        <v>0</v>
      </c>
      <c r="N297" s="162">
        <v>0</v>
      </c>
      <c r="O297" s="162">
        <v>0</v>
      </c>
      <c r="P297" s="163">
        <v>3563441.44</v>
      </c>
      <c r="Q297" s="162">
        <v>3563441.44</v>
      </c>
      <c r="R297" s="162">
        <v>0</v>
      </c>
      <c r="S297" s="162">
        <v>3563441.44</v>
      </c>
      <c r="T297" s="162">
        <v>3563441.44</v>
      </c>
      <c r="U297" s="162">
        <v>2300408.56</v>
      </c>
      <c r="V297" s="162">
        <v>2300408.56</v>
      </c>
      <c r="W297" s="162">
        <v>2300408.56</v>
      </c>
      <c r="X297" s="162">
        <v>2300408.56</v>
      </c>
      <c r="Y297" s="162">
        <v>0</v>
      </c>
      <c r="Z297" s="162">
        <v>0</v>
      </c>
      <c r="AA297" s="162">
        <v>0</v>
      </c>
      <c r="AB297" s="164">
        <v>-4096962</v>
      </c>
      <c r="AC297" s="162">
        <v>0</v>
      </c>
      <c r="AD297" s="144" t="s">
        <v>911</v>
      </c>
      <c r="AE297" s="165" t="s">
        <v>914</v>
      </c>
      <c r="AF297" s="144" t="s">
        <v>976</v>
      </c>
      <c r="AG297" s="144" t="s">
        <v>1100</v>
      </c>
      <c r="AH297" s="144" t="s">
        <v>919</v>
      </c>
      <c r="AI297" s="144" t="s">
        <v>919</v>
      </c>
      <c r="AJ297" s="144" t="s">
        <v>919</v>
      </c>
      <c r="AK297" s="144" t="s">
        <v>912</v>
      </c>
      <c r="AL297" s="144" t="s">
        <v>919</v>
      </c>
      <c r="AM297" s="144" t="s">
        <v>919</v>
      </c>
      <c r="AN297" s="144" t="s">
        <v>971</v>
      </c>
      <c r="AO297" s="144" t="s">
        <v>978</v>
      </c>
      <c r="AP297" s="144" t="s">
        <v>675</v>
      </c>
      <c r="AQ297" s="160" t="s">
        <v>922</v>
      </c>
      <c r="AR297" s="144" t="s">
        <v>923</v>
      </c>
    </row>
    <row r="298" spans="3:44">
      <c r="C298" s="160" t="s">
        <v>712</v>
      </c>
      <c r="D298" s="144" t="s">
        <v>469</v>
      </c>
      <c r="E298" s="161" t="s">
        <v>398</v>
      </c>
      <c r="F298" s="144" t="s">
        <v>434</v>
      </c>
      <c r="G298" s="144" t="s">
        <v>564</v>
      </c>
      <c r="H298" s="144" t="s">
        <v>470</v>
      </c>
      <c r="I298" s="144" t="s">
        <v>471</v>
      </c>
      <c r="J298" s="162">
        <v>970060</v>
      </c>
      <c r="K298" s="163">
        <v>917474</v>
      </c>
      <c r="L298" s="162">
        <v>917474</v>
      </c>
      <c r="M298" s="162">
        <v>0</v>
      </c>
      <c r="N298" s="162">
        <v>0</v>
      </c>
      <c r="O298" s="162">
        <v>0</v>
      </c>
      <c r="P298" s="163">
        <v>312258.44</v>
      </c>
      <c r="Q298" s="162">
        <v>312258.44</v>
      </c>
      <c r="R298" s="162">
        <v>0</v>
      </c>
      <c r="S298" s="162">
        <v>312258.44</v>
      </c>
      <c r="T298" s="162">
        <v>312258.44</v>
      </c>
      <c r="U298" s="162">
        <v>605215.56000000006</v>
      </c>
      <c r="V298" s="162">
        <v>605215.56000000006</v>
      </c>
      <c r="W298" s="162">
        <v>605215.56000000006</v>
      </c>
      <c r="X298" s="162">
        <v>605215.56000000006</v>
      </c>
      <c r="Y298" s="162">
        <v>0</v>
      </c>
      <c r="Z298" s="162">
        <v>0</v>
      </c>
      <c r="AA298" s="162">
        <v>0</v>
      </c>
      <c r="AB298" s="164">
        <v>-52586</v>
      </c>
      <c r="AC298" s="162">
        <v>0</v>
      </c>
      <c r="AD298" s="144" t="s">
        <v>911</v>
      </c>
      <c r="AE298" s="165" t="s">
        <v>914</v>
      </c>
      <c r="AF298" s="144" t="s">
        <v>976</v>
      </c>
      <c r="AG298" s="144" t="s">
        <v>980</v>
      </c>
      <c r="AH298" s="144" t="s">
        <v>919</v>
      </c>
      <c r="AI298" s="144" t="s">
        <v>919</v>
      </c>
      <c r="AJ298" s="144" t="s">
        <v>919</v>
      </c>
      <c r="AK298" s="144" t="s">
        <v>912</v>
      </c>
      <c r="AL298" s="144" t="s">
        <v>919</v>
      </c>
      <c r="AM298" s="144" t="s">
        <v>919</v>
      </c>
      <c r="AN298" s="144" t="s">
        <v>971</v>
      </c>
      <c r="AO298" s="144" t="s">
        <v>978</v>
      </c>
      <c r="AP298" s="144" t="s">
        <v>471</v>
      </c>
      <c r="AQ298" s="160" t="s">
        <v>922</v>
      </c>
      <c r="AR298" s="144" t="s">
        <v>923</v>
      </c>
    </row>
    <row r="299" spans="3:44">
      <c r="C299" s="160" t="s">
        <v>712</v>
      </c>
      <c r="D299" s="144" t="s">
        <v>620</v>
      </c>
      <c r="E299" s="161" t="s">
        <v>398</v>
      </c>
      <c r="F299" s="144" t="s">
        <v>434</v>
      </c>
      <c r="G299" s="144" t="s">
        <v>564</v>
      </c>
      <c r="H299" s="144" t="s">
        <v>621</v>
      </c>
      <c r="I299" s="144" t="s">
        <v>622</v>
      </c>
      <c r="J299" s="162">
        <v>1671048</v>
      </c>
      <c r="K299" s="163">
        <v>4656097</v>
      </c>
      <c r="L299" s="162">
        <v>4656097</v>
      </c>
      <c r="M299" s="162">
        <v>0</v>
      </c>
      <c r="N299" s="162">
        <v>0</v>
      </c>
      <c r="O299" s="162">
        <v>0</v>
      </c>
      <c r="P299" s="163">
        <v>656855.43999999994</v>
      </c>
      <c r="Q299" s="162">
        <v>18080</v>
      </c>
      <c r="R299" s="162">
        <v>0</v>
      </c>
      <c r="S299" s="162">
        <v>656855.43999999994</v>
      </c>
      <c r="T299" s="162">
        <v>656855.43999999994</v>
      </c>
      <c r="U299" s="162">
        <v>3999241.56</v>
      </c>
      <c r="V299" s="162">
        <v>3999241.56</v>
      </c>
      <c r="W299" s="162">
        <v>3999241.56</v>
      </c>
      <c r="X299" s="162">
        <v>3999241.56</v>
      </c>
      <c r="Y299" s="162">
        <v>0</v>
      </c>
      <c r="Z299" s="162">
        <v>0</v>
      </c>
      <c r="AA299" s="162">
        <v>0</v>
      </c>
      <c r="AB299" s="162">
        <v>0</v>
      </c>
      <c r="AC299" s="162">
        <v>2985049</v>
      </c>
      <c r="AD299" s="144" t="s">
        <v>911</v>
      </c>
      <c r="AE299" s="165" t="s">
        <v>914</v>
      </c>
      <c r="AF299" s="144" t="s">
        <v>976</v>
      </c>
      <c r="AG299" s="144" t="s">
        <v>1079</v>
      </c>
      <c r="AH299" s="144" t="s">
        <v>919</v>
      </c>
      <c r="AI299" s="144" t="s">
        <v>919</v>
      </c>
      <c r="AJ299" s="144" t="s">
        <v>919</v>
      </c>
      <c r="AK299" s="144" t="s">
        <v>912</v>
      </c>
      <c r="AL299" s="144" t="s">
        <v>919</v>
      </c>
      <c r="AM299" s="144" t="s">
        <v>919</v>
      </c>
      <c r="AN299" s="144" t="s">
        <v>971</v>
      </c>
      <c r="AO299" s="144" t="s">
        <v>978</v>
      </c>
      <c r="AP299" s="144" t="s">
        <v>622</v>
      </c>
      <c r="AQ299" s="160" t="s">
        <v>922</v>
      </c>
      <c r="AR299" s="144" t="s">
        <v>923</v>
      </c>
    </row>
    <row r="300" spans="3:44">
      <c r="C300" s="160" t="s">
        <v>712</v>
      </c>
      <c r="D300" s="144" t="s">
        <v>475</v>
      </c>
      <c r="E300" s="161" t="s">
        <v>398</v>
      </c>
      <c r="F300" s="144" t="s">
        <v>434</v>
      </c>
      <c r="G300" s="144" t="s">
        <v>564</v>
      </c>
      <c r="H300" s="144" t="s">
        <v>476</v>
      </c>
      <c r="I300" s="144" t="s">
        <v>477</v>
      </c>
      <c r="J300" s="162">
        <v>150217905</v>
      </c>
      <c r="K300" s="163">
        <v>37861687</v>
      </c>
      <c r="L300" s="162">
        <v>37861687</v>
      </c>
      <c r="M300" s="162">
        <v>0</v>
      </c>
      <c r="N300" s="162">
        <v>0</v>
      </c>
      <c r="O300" s="162">
        <v>0</v>
      </c>
      <c r="P300" s="163">
        <v>37637090.799999997</v>
      </c>
      <c r="Q300" s="162">
        <v>1702684</v>
      </c>
      <c r="R300" s="162">
        <v>0</v>
      </c>
      <c r="S300" s="162">
        <v>37637090.799999997</v>
      </c>
      <c r="T300" s="162">
        <v>37637090.799999997</v>
      </c>
      <c r="U300" s="162">
        <v>224596.2</v>
      </c>
      <c r="V300" s="162">
        <v>224596.2</v>
      </c>
      <c r="W300" s="162">
        <v>224596.2</v>
      </c>
      <c r="X300" s="162">
        <v>224596.2</v>
      </c>
      <c r="Y300" s="162">
        <v>0</v>
      </c>
      <c r="Z300" s="162">
        <v>0</v>
      </c>
      <c r="AA300" s="162">
        <v>0</v>
      </c>
      <c r="AB300" s="164">
        <v>-112356218</v>
      </c>
      <c r="AC300" s="162">
        <v>0</v>
      </c>
      <c r="AD300" s="144" t="s">
        <v>911</v>
      </c>
      <c r="AE300" s="165" t="s">
        <v>914</v>
      </c>
      <c r="AF300" s="144" t="s">
        <v>976</v>
      </c>
      <c r="AG300" s="144" t="s">
        <v>982</v>
      </c>
      <c r="AH300" s="144" t="s">
        <v>919</v>
      </c>
      <c r="AI300" s="144" t="s">
        <v>919</v>
      </c>
      <c r="AJ300" s="144" t="s">
        <v>919</v>
      </c>
      <c r="AK300" s="144" t="s">
        <v>912</v>
      </c>
      <c r="AL300" s="144" t="s">
        <v>919</v>
      </c>
      <c r="AM300" s="144" t="s">
        <v>919</v>
      </c>
      <c r="AN300" s="144" t="s">
        <v>971</v>
      </c>
      <c r="AO300" s="144" t="s">
        <v>978</v>
      </c>
      <c r="AP300" s="144" t="s">
        <v>477</v>
      </c>
      <c r="AQ300" s="160" t="s">
        <v>922</v>
      </c>
      <c r="AR300" s="144" t="s">
        <v>923</v>
      </c>
    </row>
    <row r="301" spans="3:44">
      <c r="C301" s="160" t="s">
        <v>712</v>
      </c>
      <c r="D301" s="144" t="s">
        <v>478</v>
      </c>
      <c r="E301" s="161" t="s">
        <v>410</v>
      </c>
      <c r="F301" s="144" t="s">
        <v>479</v>
      </c>
      <c r="G301" s="144" t="s">
        <v>564</v>
      </c>
      <c r="H301" s="144" t="s">
        <v>480</v>
      </c>
      <c r="I301" s="144" t="s">
        <v>481</v>
      </c>
      <c r="J301" s="162">
        <v>12032450</v>
      </c>
      <c r="K301" s="163">
        <v>11946180</v>
      </c>
      <c r="L301" s="162">
        <v>11946180</v>
      </c>
      <c r="M301" s="162">
        <v>0</v>
      </c>
      <c r="N301" s="162">
        <v>219365.97</v>
      </c>
      <c r="O301" s="162">
        <v>0</v>
      </c>
      <c r="P301" s="163">
        <v>9052707.8499999996</v>
      </c>
      <c r="Q301" s="162">
        <v>9052707.8499999996</v>
      </c>
      <c r="R301" s="162">
        <v>0</v>
      </c>
      <c r="S301" s="162">
        <v>9272073.8200000003</v>
      </c>
      <c r="T301" s="162">
        <v>9272073.8200000003</v>
      </c>
      <c r="U301" s="162">
        <v>2674106.1800000002</v>
      </c>
      <c r="V301" s="162">
        <v>2674106.1800000002</v>
      </c>
      <c r="W301" s="162">
        <v>2674106.1800000002</v>
      </c>
      <c r="X301" s="162">
        <v>2674106.1800000002</v>
      </c>
      <c r="Y301" s="162">
        <v>0</v>
      </c>
      <c r="Z301" s="162">
        <v>0</v>
      </c>
      <c r="AA301" s="162">
        <v>0</v>
      </c>
      <c r="AB301" s="164">
        <v>-86270</v>
      </c>
      <c r="AC301" s="162">
        <v>0</v>
      </c>
      <c r="AD301" s="144" t="s">
        <v>911</v>
      </c>
      <c r="AE301" s="165" t="s">
        <v>915</v>
      </c>
      <c r="AF301" s="144" t="s">
        <v>983</v>
      </c>
      <c r="AG301" s="144" t="s">
        <v>984</v>
      </c>
      <c r="AH301" s="144" t="s">
        <v>919</v>
      </c>
      <c r="AI301" s="144" t="s">
        <v>919</v>
      </c>
      <c r="AJ301" s="144" t="s">
        <v>919</v>
      </c>
      <c r="AK301" s="144" t="s">
        <v>912</v>
      </c>
      <c r="AL301" s="144" t="s">
        <v>919</v>
      </c>
      <c r="AM301" s="144" t="s">
        <v>919</v>
      </c>
      <c r="AN301" s="144" t="s">
        <v>985</v>
      </c>
      <c r="AO301" s="144" t="s">
        <v>986</v>
      </c>
      <c r="AP301" s="144" t="s">
        <v>481</v>
      </c>
      <c r="AQ301" s="160" t="s">
        <v>922</v>
      </c>
      <c r="AR301" s="144" t="s">
        <v>929</v>
      </c>
    </row>
    <row r="302" spans="3:44">
      <c r="C302" s="160" t="s">
        <v>712</v>
      </c>
      <c r="D302" s="144" t="s">
        <v>726</v>
      </c>
      <c r="E302" s="161" t="s">
        <v>410</v>
      </c>
      <c r="F302" s="144" t="s">
        <v>479</v>
      </c>
      <c r="G302" s="144" t="s">
        <v>564</v>
      </c>
      <c r="H302" s="144" t="s">
        <v>727</v>
      </c>
      <c r="I302" s="144" t="s">
        <v>728</v>
      </c>
      <c r="J302" s="162">
        <v>41131620</v>
      </c>
      <c r="K302" s="163">
        <v>41131620</v>
      </c>
      <c r="L302" s="162">
        <v>41131620</v>
      </c>
      <c r="M302" s="162">
        <v>0</v>
      </c>
      <c r="N302" s="162">
        <v>2331647.98</v>
      </c>
      <c r="O302" s="162">
        <v>0</v>
      </c>
      <c r="P302" s="163">
        <v>37697735.18</v>
      </c>
      <c r="Q302" s="162">
        <v>28588007.149999999</v>
      </c>
      <c r="R302" s="162">
        <v>0</v>
      </c>
      <c r="S302" s="162">
        <v>40029383.159999996</v>
      </c>
      <c r="T302" s="162">
        <v>40029383.159999996</v>
      </c>
      <c r="U302" s="162">
        <v>1102236.8400000001</v>
      </c>
      <c r="V302" s="162">
        <v>1102236.8400000001</v>
      </c>
      <c r="W302" s="162">
        <v>1102236.8400000001</v>
      </c>
      <c r="X302" s="162">
        <v>1102236.8400000001</v>
      </c>
      <c r="Y302" s="162">
        <v>0</v>
      </c>
      <c r="Z302" s="162">
        <v>0</v>
      </c>
      <c r="AA302" s="162">
        <v>0</v>
      </c>
      <c r="AB302" s="162">
        <v>0</v>
      </c>
      <c r="AC302" s="162">
        <v>0</v>
      </c>
      <c r="AD302" s="144" t="s">
        <v>911</v>
      </c>
      <c r="AE302" s="165" t="s">
        <v>915</v>
      </c>
      <c r="AF302" s="144" t="s">
        <v>983</v>
      </c>
      <c r="AG302" s="144" t="s">
        <v>1133</v>
      </c>
      <c r="AH302" s="144" t="s">
        <v>919</v>
      </c>
      <c r="AI302" s="144" t="s">
        <v>919</v>
      </c>
      <c r="AJ302" s="144" t="s">
        <v>919</v>
      </c>
      <c r="AK302" s="144" t="s">
        <v>912</v>
      </c>
      <c r="AL302" s="144" t="s">
        <v>919</v>
      </c>
      <c r="AM302" s="144" t="s">
        <v>919</v>
      </c>
      <c r="AN302" s="144" t="s">
        <v>985</v>
      </c>
      <c r="AO302" s="144" t="s">
        <v>986</v>
      </c>
      <c r="AP302" s="144" t="s">
        <v>728</v>
      </c>
      <c r="AQ302" s="160" t="s">
        <v>922</v>
      </c>
      <c r="AR302" s="144" t="s">
        <v>929</v>
      </c>
    </row>
    <row r="303" spans="3:44">
      <c r="C303" s="160" t="s">
        <v>712</v>
      </c>
      <c r="D303" s="144" t="s">
        <v>626</v>
      </c>
      <c r="E303" s="161" t="s">
        <v>410</v>
      </c>
      <c r="F303" s="144" t="s">
        <v>479</v>
      </c>
      <c r="G303" s="144" t="s">
        <v>564</v>
      </c>
      <c r="H303" s="144" t="s">
        <v>627</v>
      </c>
      <c r="I303" s="144" t="s">
        <v>628</v>
      </c>
      <c r="J303" s="162">
        <v>3002642</v>
      </c>
      <c r="K303" s="163">
        <v>3002400</v>
      </c>
      <c r="L303" s="162">
        <v>3002400</v>
      </c>
      <c r="M303" s="162">
        <v>0</v>
      </c>
      <c r="N303" s="162">
        <v>0.01</v>
      </c>
      <c r="O303" s="162">
        <v>0</v>
      </c>
      <c r="P303" s="163">
        <v>2113278.9</v>
      </c>
      <c r="Q303" s="162">
        <v>409979.57</v>
      </c>
      <c r="R303" s="162">
        <v>0</v>
      </c>
      <c r="S303" s="162">
        <v>2113278.91</v>
      </c>
      <c r="T303" s="162">
        <v>2113278.91</v>
      </c>
      <c r="U303" s="162">
        <v>889121.09</v>
      </c>
      <c r="V303" s="162">
        <v>889121.09</v>
      </c>
      <c r="W303" s="162">
        <v>889121.09</v>
      </c>
      <c r="X303" s="162">
        <v>889121.09</v>
      </c>
      <c r="Y303" s="162">
        <v>0</v>
      </c>
      <c r="Z303" s="162">
        <v>0</v>
      </c>
      <c r="AA303" s="162">
        <v>0</v>
      </c>
      <c r="AB303" s="164">
        <v>-242</v>
      </c>
      <c r="AC303" s="162">
        <v>0</v>
      </c>
      <c r="AD303" s="144" t="s">
        <v>911</v>
      </c>
      <c r="AE303" s="165" t="s">
        <v>915</v>
      </c>
      <c r="AF303" s="144" t="s">
        <v>983</v>
      </c>
      <c r="AG303" s="144" t="s">
        <v>1081</v>
      </c>
      <c r="AH303" s="144" t="s">
        <v>919</v>
      </c>
      <c r="AI303" s="144" t="s">
        <v>919</v>
      </c>
      <c r="AJ303" s="144" t="s">
        <v>919</v>
      </c>
      <c r="AK303" s="144" t="s">
        <v>912</v>
      </c>
      <c r="AL303" s="144" t="s">
        <v>919</v>
      </c>
      <c r="AM303" s="144" t="s">
        <v>919</v>
      </c>
      <c r="AN303" s="144" t="s">
        <v>985</v>
      </c>
      <c r="AO303" s="144" t="s">
        <v>986</v>
      </c>
      <c r="AP303" s="144" t="s">
        <v>628</v>
      </c>
      <c r="AQ303" s="160" t="s">
        <v>922</v>
      </c>
      <c r="AR303" s="144" t="s">
        <v>929</v>
      </c>
    </row>
    <row r="304" spans="3:44">
      <c r="C304" s="160" t="s">
        <v>712</v>
      </c>
      <c r="D304" s="144" t="s">
        <v>729</v>
      </c>
      <c r="E304" s="161" t="s">
        <v>410</v>
      </c>
      <c r="F304" s="144" t="s">
        <v>479</v>
      </c>
      <c r="G304" s="144" t="s">
        <v>564</v>
      </c>
      <c r="H304" s="144" t="s">
        <v>730</v>
      </c>
      <c r="I304" s="144" t="s">
        <v>730</v>
      </c>
      <c r="J304" s="162">
        <v>10764400</v>
      </c>
      <c r="K304" s="163">
        <v>7999600</v>
      </c>
      <c r="L304" s="162">
        <v>7999600</v>
      </c>
      <c r="M304" s="162">
        <v>0</v>
      </c>
      <c r="N304" s="162">
        <v>0</v>
      </c>
      <c r="O304" s="162">
        <v>0</v>
      </c>
      <c r="P304" s="163">
        <v>6943750</v>
      </c>
      <c r="Q304" s="162">
        <v>0</v>
      </c>
      <c r="R304" s="162">
        <v>0</v>
      </c>
      <c r="S304" s="162">
        <v>6943750</v>
      </c>
      <c r="T304" s="162">
        <v>6943750</v>
      </c>
      <c r="U304" s="162">
        <v>1055850</v>
      </c>
      <c r="V304" s="162">
        <v>1055850</v>
      </c>
      <c r="W304" s="162">
        <v>1055850</v>
      </c>
      <c r="X304" s="162">
        <v>1055850</v>
      </c>
      <c r="Y304" s="162">
        <v>0</v>
      </c>
      <c r="Z304" s="162">
        <v>0</v>
      </c>
      <c r="AA304" s="162">
        <v>0</v>
      </c>
      <c r="AB304" s="164">
        <v>-2764800</v>
      </c>
      <c r="AC304" s="162">
        <v>0</v>
      </c>
      <c r="AD304" s="144" t="s">
        <v>911</v>
      </c>
      <c r="AE304" s="165" t="s">
        <v>915</v>
      </c>
      <c r="AF304" s="144" t="s">
        <v>989</v>
      </c>
      <c r="AG304" s="144" t="s">
        <v>1134</v>
      </c>
      <c r="AH304" s="144" t="s">
        <v>919</v>
      </c>
      <c r="AI304" s="144" t="s">
        <v>919</v>
      </c>
      <c r="AJ304" s="144" t="s">
        <v>919</v>
      </c>
      <c r="AK304" s="144" t="s">
        <v>912</v>
      </c>
      <c r="AL304" s="144" t="s">
        <v>919</v>
      </c>
      <c r="AM304" s="144" t="s">
        <v>919</v>
      </c>
      <c r="AN304" s="144" t="s">
        <v>985</v>
      </c>
      <c r="AO304" s="144" t="s">
        <v>991</v>
      </c>
      <c r="AP304" s="144" t="s">
        <v>730</v>
      </c>
      <c r="AQ304" s="160" t="s">
        <v>922</v>
      </c>
      <c r="AR304" s="144" t="s">
        <v>929</v>
      </c>
    </row>
    <row r="305" spans="3:44">
      <c r="C305" s="160" t="s">
        <v>712</v>
      </c>
      <c r="D305" s="144" t="s">
        <v>731</v>
      </c>
      <c r="E305" s="161" t="s">
        <v>398</v>
      </c>
      <c r="F305" s="144" t="s">
        <v>492</v>
      </c>
      <c r="G305" s="144" t="s">
        <v>564</v>
      </c>
      <c r="H305" s="144" t="s">
        <v>493</v>
      </c>
      <c r="I305" s="144" t="s">
        <v>494</v>
      </c>
      <c r="J305" s="162">
        <v>151639388</v>
      </c>
      <c r="K305" s="163">
        <v>154637418</v>
      </c>
      <c r="L305" s="162">
        <v>154637418</v>
      </c>
      <c r="M305" s="162">
        <v>0</v>
      </c>
      <c r="N305" s="162">
        <v>0</v>
      </c>
      <c r="O305" s="162">
        <v>0</v>
      </c>
      <c r="P305" s="163">
        <v>133679344</v>
      </c>
      <c r="Q305" s="162">
        <v>133679344</v>
      </c>
      <c r="R305" s="162">
        <v>0</v>
      </c>
      <c r="S305" s="162">
        <v>133679344</v>
      </c>
      <c r="T305" s="162">
        <v>133679344</v>
      </c>
      <c r="U305" s="162">
        <v>20958074</v>
      </c>
      <c r="V305" s="162">
        <v>20958074</v>
      </c>
      <c r="W305" s="162">
        <v>20958074</v>
      </c>
      <c r="X305" s="162">
        <v>20958074</v>
      </c>
      <c r="Y305" s="162">
        <v>0</v>
      </c>
      <c r="Z305" s="162">
        <v>0</v>
      </c>
      <c r="AA305" s="162">
        <v>0</v>
      </c>
      <c r="AB305" s="164">
        <v>-2638604</v>
      </c>
      <c r="AC305" s="162">
        <v>5636634</v>
      </c>
      <c r="AD305" s="144" t="s">
        <v>911</v>
      </c>
      <c r="AE305" s="165" t="s">
        <v>916</v>
      </c>
      <c r="AF305" s="144" t="s">
        <v>992</v>
      </c>
      <c r="AG305" s="144" t="s">
        <v>993</v>
      </c>
      <c r="AH305" s="144" t="s">
        <v>934</v>
      </c>
      <c r="AI305" s="144" t="s">
        <v>919</v>
      </c>
      <c r="AJ305" s="144" t="s">
        <v>919</v>
      </c>
      <c r="AK305" s="144" t="s">
        <v>912</v>
      </c>
      <c r="AL305" s="144" t="s">
        <v>1048</v>
      </c>
      <c r="AM305" s="144" t="s">
        <v>1010</v>
      </c>
      <c r="AN305" s="144" t="s">
        <v>994</v>
      </c>
      <c r="AO305" s="144" t="s">
        <v>995</v>
      </c>
      <c r="AP305" s="144" t="s">
        <v>996</v>
      </c>
      <c r="AQ305" s="160" t="s">
        <v>922</v>
      </c>
      <c r="AR305" s="144" t="s">
        <v>923</v>
      </c>
    </row>
    <row r="306" spans="3:44">
      <c r="C306" s="160" t="s">
        <v>712</v>
      </c>
      <c r="D306" s="144" t="s">
        <v>732</v>
      </c>
      <c r="E306" s="161" t="s">
        <v>398</v>
      </c>
      <c r="F306" s="144" t="s">
        <v>492</v>
      </c>
      <c r="G306" s="144" t="s">
        <v>564</v>
      </c>
      <c r="H306" s="144" t="s">
        <v>496</v>
      </c>
      <c r="I306" s="144" t="s">
        <v>497</v>
      </c>
      <c r="J306" s="162">
        <v>26886416</v>
      </c>
      <c r="K306" s="163">
        <v>27417981</v>
      </c>
      <c r="L306" s="162">
        <v>27417981</v>
      </c>
      <c r="M306" s="162">
        <v>0</v>
      </c>
      <c r="N306" s="162">
        <v>0</v>
      </c>
      <c r="O306" s="162">
        <v>0</v>
      </c>
      <c r="P306" s="163">
        <v>23702012</v>
      </c>
      <c r="Q306" s="162">
        <v>23702012</v>
      </c>
      <c r="R306" s="162">
        <v>0</v>
      </c>
      <c r="S306" s="162">
        <v>23702012</v>
      </c>
      <c r="T306" s="162">
        <v>23702012</v>
      </c>
      <c r="U306" s="162">
        <v>3715969</v>
      </c>
      <c r="V306" s="162">
        <v>3715969</v>
      </c>
      <c r="W306" s="162">
        <v>3715969</v>
      </c>
      <c r="X306" s="162">
        <v>3715969</v>
      </c>
      <c r="Y306" s="162">
        <v>0</v>
      </c>
      <c r="Z306" s="162">
        <v>0</v>
      </c>
      <c r="AA306" s="162">
        <v>0</v>
      </c>
      <c r="AB306" s="164">
        <v>-467838</v>
      </c>
      <c r="AC306" s="162">
        <v>999403</v>
      </c>
      <c r="AD306" s="144" t="s">
        <v>911</v>
      </c>
      <c r="AE306" s="165" t="s">
        <v>916</v>
      </c>
      <c r="AF306" s="144" t="s">
        <v>992</v>
      </c>
      <c r="AG306" s="144" t="s">
        <v>993</v>
      </c>
      <c r="AH306" s="144" t="s">
        <v>997</v>
      </c>
      <c r="AI306" s="144" t="s">
        <v>919</v>
      </c>
      <c r="AJ306" s="144" t="s">
        <v>919</v>
      </c>
      <c r="AK306" s="144" t="s">
        <v>912</v>
      </c>
      <c r="AL306" s="144" t="s">
        <v>1049</v>
      </c>
      <c r="AM306" s="144" t="s">
        <v>1006</v>
      </c>
      <c r="AN306" s="144" t="s">
        <v>994</v>
      </c>
      <c r="AO306" s="144" t="s">
        <v>995</v>
      </c>
      <c r="AP306" s="144" t="s">
        <v>996</v>
      </c>
      <c r="AQ306" s="160" t="s">
        <v>922</v>
      </c>
      <c r="AR306" s="144" t="s">
        <v>923</v>
      </c>
    </row>
    <row r="307" spans="3:44">
      <c r="C307" s="160" t="s">
        <v>712</v>
      </c>
      <c r="D307" s="144" t="s">
        <v>500</v>
      </c>
      <c r="E307" s="161" t="s">
        <v>398</v>
      </c>
      <c r="F307" s="144" t="s">
        <v>400</v>
      </c>
      <c r="G307" s="144" t="s">
        <v>564</v>
      </c>
      <c r="H307" s="144" t="s">
        <v>501</v>
      </c>
      <c r="I307" s="144" t="s">
        <v>501</v>
      </c>
      <c r="J307" s="162">
        <v>57008000</v>
      </c>
      <c r="K307" s="163">
        <v>154217150.5</v>
      </c>
      <c r="L307" s="162">
        <v>154217150.5</v>
      </c>
      <c r="M307" s="162">
        <v>0</v>
      </c>
      <c r="N307" s="162">
        <v>0</v>
      </c>
      <c r="O307" s="162">
        <v>0</v>
      </c>
      <c r="P307" s="163">
        <v>99990989.5</v>
      </c>
      <c r="Q307" s="162">
        <v>99990989.5</v>
      </c>
      <c r="R307" s="162">
        <v>0</v>
      </c>
      <c r="S307" s="162">
        <v>99990989.5</v>
      </c>
      <c r="T307" s="162">
        <v>99990989.5</v>
      </c>
      <c r="U307" s="162">
        <v>54226161</v>
      </c>
      <c r="V307" s="162">
        <v>54226161</v>
      </c>
      <c r="W307" s="162">
        <v>54226161</v>
      </c>
      <c r="X307" s="162">
        <v>54226161</v>
      </c>
      <c r="Y307" s="162">
        <v>0</v>
      </c>
      <c r="Z307" s="162">
        <v>0</v>
      </c>
      <c r="AA307" s="162">
        <v>0</v>
      </c>
      <c r="AB307" s="162">
        <v>0</v>
      </c>
      <c r="AC307" s="162">
        <v>97209150.5</v>
      </c>
      <c r="AD307" s="144" t="s">
        <v>911</v>
      </c>
      <c r="AE307" s="165" t="s">
        <v>916</v>
      </c>
      <c r="AF307" s="144" t="s">
        <v>998</v>
      </c>
      <c r="AG307" s="144" t="s">
        <v>1001</v>
      </c>
      <c r="AH307" s="144" t="s">
        <v>919</v>
      </c>
      <c r="AI307" s="144" t="s">
        <v>919</v>
      </c>
      <c r="AJ307" s="144" t="s">
        <v>919</v>
      </c>
      <c r="AK307" s="144" t="s">
        <v>912</v>
      </c>
      <c r="AL307" s="144" t="s">
        <v>919</v>
      </c>
      <c r="AM307" s="144" t="s">
        <v>919</v>
      </c>
      <c r="AN307" s="144" t="s">
        <v>994</v>
      </c>
      <c r="AO307" s="144" t="s">
        <v>1000</v>
      </c>
      <c r="AP307" s="144" t="s">
        <v>501</v>
      </c>
      <c r="AQ307" s="160" t="s">
        <v>922</v>
      </c>
      <c r="AR307" s="144" t="s">
        <v>923</v>
      </c>
    </row>
    <row r="308" spans="3:44">
      <c r="C308" s="160" t="s">
        <v>733</v>
      </c>
      <c r="D308" s="144" t="s">
        <v>397</v>
      </c>
      <c r="E308" s="161" t="s">
        <v>398</v>
      </c>
      <c r="F308" s="144" t="s">
        <v>399</v>
      </c>
      <c r="G308" s="144" t="s">
        <v>564</v>
      </c>
      <c r="H308" s="144" t="s">
        <v>401</v>
      </c>
      <c r="I308" s="144" t="s">
        <v>402</v>
      </c>
      <c r="J308" s="162">
        <v>456348372</v>
      </c>
      <c r="K308" s="163">
        <v>451153913</v>
      </c>
      <c r="L308" s="162">
        <v>451153913</v>
      </c>
      <c r="M308" s="162">
        <v>0</v>
      </c>
      <c r="N308" s="162">
        <v>0</v>
      </c>
      <c r="O308" s="162">
        <v>0</v>
      </c>
      <c r="P308" s="163">
        <v>409890494.01999998</v>
      </c>
      <c r="Q308" s="162">
        <v>409890494.01999998</v>
      </c>
      <c r="R308" s="162">
        <v>0</v>
      </c>
      <c r="S308" s="162">
        <v>409890494.01999998</v>
      </c>
      <c r="T308" s="162">
        <v>409890494.01999998</v>
      </c>
      <c r="U308" s="162">
        <v>41263418.979999997</v>
      </c>
      <c r="V308" s="162">
        <v>41263418.979999997</v>
      </c>
      <c r="W308" s="162">
        <v>41263418.979999997</v>
      </c>
      <c r="X308" s="162">
        <v>41263418.979999997</v>
      </c>
      <c r="Y308" s="162">
        <v>0</v>
      </c>
      <c r="Z308" s="162">
        <v>0</v>
      </c>
      <c r="AA308" s="162">
        <v>0</v>
      </c>
      <c r="AB308" s="164">
        <v>-5194459</v>
      </c>
      <c r="AC308" s="162">
        <v>0</v>
      </c>
      <c r="AD308" s="144" t="s">
        <v>911</v>
      </c>
      <c r="AE308" s="165" t="s">
        <v>912</v>
      </c>
      <c r="AF308" s="144" t="s">
        <v>398</v>
      </c>
      <c r="AG308" s="144" t="s">
        <v>918</v>
      </c>
      <c r="AH308" s="144" t="s">
        <v>919</v>
      </c>
      <c r="AI308" s="144" t="s">
        <v>919</v>
      </c>
      <c r="AJ308" s="144" t="s">
        <v>919</v>
      </c>
      <c r="AK308" s="144" t="s">
        <v>912</v>
      </c>
      <c r="AL308" s="144" t="s">
        <v>919</v>
      </c>
      <c r="AM308" s="144" t="s">
        <v>919</v>
      </c>
      <c r="AN308" s="144" t="s">
        <v>920</v>
      </c>
      <c r="AO308" s="144" t="s">
        <v>921</v>
      </c>
      <c r="AP308" s="144" t="s">
        <v>402</v>
      </c>
      <c r="AQ308" s="160" t="s">
        <v>922</v>
      </c>
      <c r="AR308" s="144" t="s">
        <v>923</v>
      </c>
    </row>
    <row r="309" spans="3:44">
      <c r="C309" s="160" t="s">
        <v>733</v>
      </c>
      <c r="D309" s="144" t="s">
        <v>403</v>
      </c>
      <c r="E309" s="161" t="s">
        <v>398</v>
      </c>
      <c r="F309" s="144" t="s">
        <v>399</v>
      </c>
      <c r="G309" s="144" t="s">
        <v>564</v>
      </c>
      <c r="H309" s="144" t="s">
        <v>404</v>
      </c>
      <c r="I309" s="144" t="s">
        <v>405</v>
      </c>
      <c r="J309" s="162">
        <v>155429922</v>
      </c>
      <c r="K309" s="163">
        <v>155429922</v>
      </c>
      <c r="L309" s="162">
        <v>155429922</v>
      </c>
      <c r="M309" s="162">
        <v>0</v>
      </c>
      <c r="N309" s="162">
        <v>0</v>
      </c>
      <c r="O309" s="162">
        <v>0</v>
      </c>
      <c r="P309" s="163">
        <v>133927432.73999999</v>
      </c>
      <c r="Q309" s="162">
        <v>133927432.73999999</v>
      </c>
      <c r="R309" s="162">
        <v>0</v>
      </c>
      <c r="S309" s="162">
        <v>133927432.73999999</v>
      </c>
      <c r="T309" s="162">
        <v>133927432.73999999</v>
      </c>
      <c r="U309" s="162">
        <v>21502489.260000002</v>
      </c>
      <c r="V309" s="162">
        <v>21502489.260000002</v>
      </c>
      <c r="W309" s="162">
        <v>21502489.260000002</v>
      </c>
      <c r="X309" s="162">
        <v>21502489.260000002</v>
      </c>
      <c r="Y309" s="162">
        <v>0</v>
      </c>
      <c r="Z309" s="162">
        <v>0</v>
      </c>
      <c r="AA309" s="162">
        <v>0</v>
      </c>
      <c r="AB309" s="162">
        <v>0</v>
      </c>
      <c r="AC309" s="162">
        <v>0</v>
      </c>
      <c r="AD309" s="144" t="s">
        <v>911</v>
      </c>
      <c r="AE309" s="165" t="s">
        <v>912</v>
      </c>
      <c r="AF309" s="144" t="s">
        <v>924</v>
      </c>
      <c r="AG309" s="144" t="s">
        <v>925</v>
      </c>
      <c r="AH309" s="144" t="s">
        <v>919</v>
      </c>
      <c r="AI309" s="144" t="s">
        <v>919</v>
      </c>
      <c r="AJ309" s="144" t="s">
        <v>919</v>
      </c>
      <c r="AK309" s="144" t="s">
        <v>912</v>
      </c>
      <c r="AL309" s="144" t="s">
        <v>919</v>
      </c>
      <c r="AM309" s="144" t="s">
        <v>919</v>
      </c>
      <c r="AN309" s="144" t="s">
        <v>920</v>
      </c>
      <c r="AO309" s="144" t="s">
        <v>926</v>
      </c>
      <c r="AP309" s="144" t="s">
        <v>405</v>
      </c>
      <c r="AQ309" s="160" t="s">
        <v>922</v>
      </c>
      <c r="AR309" s="144" t="s">
        <v>923</v>
      </c>
    </row>
    <row r="310" spans="3:44">
      <c r="C310" s="160" t="s">
        <v>733</v>
      </c>
      <c r="D310" s="144" t="s">
        <v>406</v>
      </c>
      <c r="E310" s="161" t="s">
        <v>398</v>
      </c>
      <c r="F310" s="144" t="s">
        <v>399</v>
      </c>
      <c r="G310" s="144" t="s">
        <v>564</v>
      </c>
      <c r="H310" s="144" t="s">
        <v>407</v>
      </c>
      <c r="I310" s="144" t="s">
        <v>408</v>
      </c>
      <c r="J310" s="162">
        <v>150843100</v>
      </c>
      <c r="K310" s="163">
        <v>150597862</v>
      </c>
      <c r="L310" s="162">
        <v>150597862</v>
      </c>
      <c r="M310" s="162">
        <v>0</v>
      </c>
      <c r="N310" s="162">
        <v>0</v>
      </c>
      <c r="O310" s="162">
        <v>0</v>
      </c>
      <c r="P310" s="163">
        <v>126746950.7</v>
      </c>
      <c r="Q310" s="162">
        <v>126746950.7</v>
      </c>
      <c r="R310" s="162">
        <v>0</v>
      </c>
      <c r="S310" s="162">
        <v>126746950.7</v>
      </c>
      <c r="T310" s="162">
        <v>126746950.7</v>
      </c>
      <c r="U310" s="162">
        <v>23850911.300000001</v>
      </c>
      <c r="V310" s="162">
        <v>23850911.300000001</v>
      </c>
      <c r="W310" s="162">
        <v>23850911.300000001</v>
      </c>
      <c r="X310" s="162">
        <v>23850911.300000001</v>
      </c>
      <c r="Y310" s="162">
        <v>0</v>
      </c>
      <c r="Z310" s="162">
        <v>0</v>
      </c>
      <c r="AA310" s="162">
        <v>0</v>
      </c>
      <c r="AB310" s="164">
        <v>-245238</v>
      </c>
      <c r="AC310" s="162">
        <v>0</v>
      </c>
      <c r="AD310" s="144" t="s">
        <v>911</v>
      </c>
      <c r="AE310" s="165" t="s">
        <v>912</v>
      </c>
      <c r="AF310" s="144" t="s">
        <v>924</v>
      </c>
      <c r="AG310" s="144" t="s">
        <v>927</v>
      </c>
      <c r="AH310" s="144" t="s">
        <v>919</v>
      </c>
      <c r="AI310" s="144" t="s">
        <v>919</v>
      </c>
      <c r="AJ310" s="144" t="s">
        <v>919</v>
      </c>
      <c r="AK310" s="144" t="s">
        <v>912</v>
      </c>
      <c r="AL310" s="144" t="s">
        <v>919</v>
      </c>
      <c r="AM310" s="144" t="s">
        <v>919</v>
      </c>
      <c r="AN310" s="144" t="s">
        <v>920</v>
      </c>
      <c r="AO310" s="144" t="s">
        <v>926</v>
      </c>
      <c r="AP310" s="144" t="s">
        <v>408</v>
      </c>
      <c r="AQ310" s="160" t="s">
        <v>922</v>
      </c>
      <c r="AR310" s="144" t="s">
        <v>923</v>
      </c>
    </row>
    <row r="311" spans="3:44">
      <c r="C311" s="160" t="s">
        <v>733</v>
      </c>
      <c r="D311" s="144" t="s">
        <v>409</v>
      </c>
      <c r="E311" s="161" t="s">
        <v>410</v>
      </c>
      <c r="F311" s="144" t="s">
        <v>399</v>
      </c>
      <c r="G311" s="144" t="s">
        <v>564</v>
      </c>
      <c r="H311" s="144" t="s">
        <v>411</v>
      </c>
      <c r="I311" s="144" t="s">
        <v>411</v>
      </c>
      <c r="J311" s="162">
        <v>80193351</v>
      </c>
      <c r="K311" s="163">
        <v>79680816</v>
      </c>
      <c r="L311" s="162">
        <v>79680816</v>
      </c>
      <c r="M311" s="162">
        <v>0</v>
      </c>
      <c r="N311" s="162">
        <v>0</v>
      </c>
      <c r="O311" s="162">
        <v>0</v>
      </c>
      <c r="P311" s="163">
        <v>73376087.650000006</v>
      </c>
      <c r="Q311" s="162">
        <v>73376087.650000006</v>
      </c>
      <c r="R311" s="162">
        <v>0</v>
      </c>
      <c r="S311" s="162">
        <v>73376087.650000006</v>
      </c>
      <c r="T311" s="162">
        <v>73376087.650000006</v>
      </c>
      <c r="U311" s="162">
        <v>6304728.3499999996</v>
      </c>
      <c r="V311" s="162">
        <v>6304728.3499999996</v>
      </c>
      <c r="W311" s="162">
        <v>6304728.3499999996</v>
      </c>
      <c r="X311" s="162">
        <v>6304728.3499999996</v>
      </c>
      <c r="Y311" s="162">
        <v>0</v>
      </c>
      <c r="Z311" s="162">
        <v>0</v>
      </c>
      <c r="AA311" s="162">
        <v>0</v>
      </c>
      <c r="AB311" s="164">
        <v>-512535</v>
      </c>
      <c r="AC311" s="162">
        <v>0</v>
      </c>
      <c r="AD311" s="144" t="s">
        <v>911</v>
      </c>
      <c r="AE311" s="165" t="s">
        <v>912</v>
      </c>
      <c r="AF311" s="144" t="s">
        <v>924</v>
      </c>
      <c r="AG311" s="144" t="s">
        <v>928</v>
      </c>
      <c r="AH311" s="144" t="s">
        <v>919</v>
      </c>
      <c r="AI311" s="144" t="s">
        <v>919</v>
      </c>
      <c r="AJ311" s="144" t="s">
        <v>919</v>
      </c>
      <c r="AK311" s="144" t="s">
        <v>912</v>
      </c>
      <c r="AL311" s="144" t="s">
        <v>919</v>
      </c>
      <c r="AM311" s="144" t="s">
        <v>919</v>
      </c>
      <c r="AN311" s="144" t="s">
        <v>920</v>
      </c>
      <c r="AO311" s="144" t="s">
        <v>926</v>
      </c>
      <c r="AP311" s="144" t="s">
        <v>411</v>
      </c>
      <c r="AQ311" s="160" t="s">
        <v>922</v>
      </c>
      <c r="AR311" s="144" t="s">
        <v>929</v>
      </c>
    </row>
    <row r="312" spans="3:44">
      <c r="C312" s="160" t="s">
        <v>733</v>
      </c>
      <c r="D312" s="144" t="s">
        <v>412</v>
      </c>
      <c r="E312" s="161" t="s">
        <v>398</v>
      </c>
      <c r="F312" s="144" t="s">
        <v>399</v>
      </c>
      <c r="G312" s="144" t="s">
        <v>564</v>
      </c>
      <c r="H312" s="144" t="s">
        <v>413</v>
      </c>
      <c r="I312" s="144" t="s">
        <v>413</v>
      </c>
      <c r="J312" s="162">
        <v>74026909</v>
      </c>
      <c r="K312" s="163">
        <v>74026909</v>
      </c>
      <c r="L312" s="162">
        <v>74026909</v>
      </c>
      <c r="M312" s="162">
        <v>0</v>
      </c>
      <c r="N312" s="162">
        <v>0</v>
      </c>
      <c r="O312" s="162">
        <v>0</v>
      </c>
      <c r="P312" s="163">
        <v>72671447.469999999</v>
      </c>
      <c r="Q312" s="162">
        <v>72671447.469999999</v>
      </c>
      <c r="R312" s="162">
        <v>0</v>
      </c>
      <c r="S312" s="162">
        <v>72671447.469999999</v>
      </c>
      <c r="T312" s="162">
        <v>72671447.469999999</v>
      </c>
      <c r="U312" s="162">
        <v>1355461.53</v>
      </c>
      <c r="V312" s="162">
        <v>1355461.53</v>
      </c>
      <c r="W312" s="162">
        <v>1355461.53</v>
      </c>
      <c r="X312" s="162">
        <v>1355461.53</v>
      </c>
      <c r="Y312" s="162">
        <v>0</v>
      </c>
      <c r="Z312" s="162">
        <v>0</v>
      </c>
      <c r="AA312" s="162">
        <v>0</v>
      </c>
      <c r="AB312" s="162">
        <v>0</v>
      </c>
      <c r="AC312" s="162">
        <v>0</v>
      </c>
      <c r="AD312" s="144" t="s">
        <v>911</v>
      </c>
      <c r="AE312" s="165" t="s">
        <v>912</v>
      </c>
      <c r="AF312" s="144" t="s">
        <v>924</v>
      </c>
      <c r="AG312" s="144" t="s">
        <v>930</v>
      </c>
      <c r="AH312" s="144" t="s">
        <v>919</v>
      </c>
      <c r="AI312" s="144" t="s">
        <v>919</v>
      </c>
      <c r="AJ312" s="144" t="s">
        <v>919</v>
      </c>
      <c r="AK312" s="144" t="s">
        <v>912</v>
      </c>
      <c r="AL312" s="144" t="s">
        <v>919</v>
      </c>
      <c r="AM312" s="144" t="s">
        <v>919</v>
      </c>
      <c r="AN312" s="144" t="s">
        <v>920</v>
      </c>
      <c r="AO312" s="144" t="s">
        <v>926</v>
      </c>
      <c r="AP312" s="144" t="s">
        <v>413</v>
      </c>
      <c r="AQ312" s="160" t="s">
        <v>922</v>
      </c>
      <c r="AR312" s="144" t="s">
        <v>923</v>
      </c>
    </row>
    <row r="313" spans="3:44">
      <c r="C313" s="160" t="s">
        <v>733</v>
      </c>
      <c r="D313" s="144" t="s">
        <v>414</v>
      </c>
      <c r="E313" s="161" t="s">
        <v>398</v>
      </c>
      <c r="F313" s="144" t="s">
        <v>399</v>
      </c>
      <c r="G313" s="144" t="s">
        <v>564</v>
      </c>
      <c r="H313" s="144" t="s">
        <v>415</v>
      </c>
      <c r="I313" s="144" t="s">
        <v>416</v>
      </c>
      <c r="J313" s="162">
        <v>117895529</v>
      </c>
      <c r="K313" s="163">
        <v>117182349</v>
      </c>
      <c r="L313" s="162">
        <v>117182349</v>
      </c>
      <c r="M313" s="162">
        <v>0</v>
      </c>
      <c r="N313" s="162">
        <v>0</v>
      </c>
      <c r="O313" s="162">
        <v>0</v>
      </c>
      <c r="P313" s="163">
        <v>105245786.55</v>
      </c>
      <c r="Q313" s="162">
        <v>105245786.55</v>
      </c>
      <c r="R313" s="162">
        <v>0</v>
      </c>
      <c r="S313" s="162">
        <v>105245786.55</v>
      </c>
      <c r="T313" s="162">
        <v>105245786.55</v>
      </c>
      <c r="U313" s="162">
        <v>11936562.449999999</v>
      </c>
      <c r="V313" s="162">
        <v>11936562.449999999</v>
      </c>
      <c r="W313" s="162">
        <v>11936562.449999999</v>
      </c>
      <c r="X313" s="162">
        <v>11936562.449999999</v>
      </c>
      <c r="Y313" s="162">
        <v>0</v>
      </c>
      <c r="Z313" s="162">
        <v>0</v>
      </c>
      <c r="AA313" s="162">
        <v>0</v>
      </c>
      <c r="AB313" s="164">
        <v>-713180</v>
      </c>
      <c r="AC313" s="162">
        <v>0</v>
      </c>
      <c r="AD313" s="144" t="s">
        <v>911</v>
      </c>
      <c r="AE313" s="165" t="s">
        <v>912</v>
      </c>
      <c r="AF313" s="144" t="s">
        <v>924</v>
      </c>
      <c r="AG313" s="144" t="s">
        <v>931</v>
      </c>
      <c r="AH313" s="144" t="s">
        <v>919</v>
      </c>
      <c r="AI313" s="144" t="s">
        <v>919</v>
      </c>
      <c r="AJ313" s="144" t="s">
        <v>919</v>
      </c>
      <c r="AK313" s="144" t="s">
        <v>912</v>
      </c>
      <c r="AL313" s="144" t="s">
        <v>919</v>
      </c>
      <c r="AM313" s="144" t="s">
        <v>919</v>
      </c>
      <c r="AN313" s="144" t="s">
        <v>920</v>
      </c>
      <c r="AO313" s="144" t="s">
        <v>926</v>
      </c>
      <c r="AP313" s="144" t="s">
        <v>416</v>
      </c>
      <c r="AQ313" s="160" t="s">
        <v>922</v>
      </c>
      <c r="AR313" s="144" t="s">
        <v>923</v>
      </c>
    </row>
    <row r="314" spans="3:44">
      <c r="C314" s="160" t="s">
        <v>733</v>
      </c>
      <c r="D314" s="144" t="s">
        <v>734</v>
      </c>
      <c r="E314" s="161" t="s">
        <v>398</v>
      </c>
      <c r="F314" s="144" t="s">
        <v>418</v>
      </c>
      <c r="G314" s="144" t="s">
        <v>564</v>
      </c>
      <c r="H314" s="144" t="s">
        <v>419</v>
      </c>
      <c r="I314" s="144" t="s">
        <v>420</v>
      </c>
      <c r="J314" s="162">
        <v>89050239</v>
      </c>
      <c r="K314" s="163">
        <v>88481098</v>
      </c>
      <c r="L314" s="162">
        <v>88481098</v>
      </c>
      <c r="M314" s="162">
        <v>0</v>
      </c>
      <c r="N314" s="162">
        <v>0</v>
      </c>
      <c r="O314" s="162">
        <v>0</v>
      </c>
      <c r="P314" s="163">
        <v>79220451</v>
      </c>
      <c r="Q314" s="162">
        <v>79220451</v>
      </c>
      <c r="R314" s="162">
        <v>0</v>
      </c>
      <c r="S314" s="162">
        <v>79220451</v>
      </c>
      <c r="T314" s="162">
        <v>79220451</v>
      </c>
      <c r="U314" s="162">
        <v>9260647</v>
      </c>
      <c r="V314" s="162">
        <v>9260647</v>
      </c>
      <c r="W314" s="162">
        <v>9260647</v>
      </c>
      <c r="X314" s="162">
        <v>9260647</v>
      </c>
      <c r="Y314" s="162">
        <v>0</v>
      </c>
      <c r="Z314" s="162">
        <v>0</v>
      </c>
      <c r="AA314" s="162">
        <v>0</v>
      </c>
      <c r="AB314" s="164">
        <v>-569141</v>
      </c>
      <c r="AC314" s="162">
        <v>0</v>
      </c>
      <c r="AD314" s="144" t="s">
        <v>911</v>
      </c>
      <c r="AE314" s="165" t="s">
        <v>912</v>
      </c>
      <c r="AF314" s="144" t="s">
        <v>932</v>
      </c>
      <c r="AG314" s="144" t="s">
        <v>933</v>
      </c>
      <c r="AH314" s="144" t="s">
        <v>934</v>
      </c>
      <c r="AI314" s="144" t="s">
        <v>919</v>
      </c>
      <c r="AJ314" s="144" t="s">
        <v>919</v>
      </c>
      <c r="AK314" s="144" t="s">
        <v>912</v>
      </c>
      <c r="AL314" s="144" t="s">
        <v>1005</v>
      </c>
      <c r="AM314" s="144" t="s">
        <v>1006</v>
      </c>
      <c r="AN314" s="144" t="s">
        <v>920</v>
      </c>
      <c r="AO314" s="144" t="s">
        <v>935</v>
      </c>
      <c r="AP314" s="144" t="s">
        <v>936</v>
      </c>
      <c r="AQ314" s="160" t="s">
        <v>922</v>
      </c>
      <c r="AR314" s="144" t="s">
        <v>923</v>
      </c>
    </row>
    <row r="315" spans="3:44">
      <c r="C315" s="160" t="s">
        <v>733</v>
      </c>
      <c r="D315" s="144" t="s">
        <v>735</v>
      </c>
      <c r="E315" s="161" t="s">
        <v>398</v>
      </c>
      <c r="F315" s="144" t="s">
        <v>418</v>
      </c>
      <c r="G315" s="144" t="s">
        <v>564</v>
      </c>
      <c r="H315" s="144" t="s">
        <v>422</v>
      </c>
      <c r="I315" s="144" t="s">
        <v>423</v>
      </c>
      <c r="J315" s="162">
        <v>4813526</v>
      </c>
      <c r="K315" s="163">
        <v>4782762</v>
      </c>
      <c r="L315" s="162">
        <v>4782762</v>
      </c>
      <c r="M315" s="162">
        <v>0</v>
      </c>
      <c r="N315" s="162">
        <v>0</v>
      </c>
      <c r="O315" s="162">
        <v>0</v>
      </c>
      <c r="P315" s="163">
        <v>4282189</v>
      </c>
      <c r="Q315" s="162">
        <v>4282189</v>
      </c>
      <c r="R315" s="162">
        <v>0</v>
      </c>
      <c r="S315" s="162">
        <v>4282189</v>
      </c>
      <c r="T315" s="162">
        <v>4282189</v>
      </c>
      <c r="U315" s="162">
        <v>500573</v>
      </c>
      <c r="V315" s="162">
        <v>500573</v>
      </c>
      <c r="W315" s="162">
        <v>500573</v>
      </c>
      <c r="X315" s="162">
        <v>500573</v>
      </c>
      <c r="Y315" s="162">
        <v>0</v>
      </c>
      <c r="Z315" s="162">
        <v>0</v>
      </c>
      <c r="AA315" s="162">
        <v>0</v>
      </c>
      <c r="AB315" s="164">
        <v>-30764</v>
      </c>
      <c r="AC315" s="162">
        <v>0</v>
      </c>
      <c r="AD315" s="144" t="s">
        <v>911</v>
      </c>
      <c r="AE315" s="165" t="s">
        <v>912</v>
      </c>
      <c r="AF315" s="144" t="s">
        <v>932</v>
      </c>
      <c r="AG315" s="144" t="s">
        <v>937</v>
      </c>
      <c r="AH315" s="144" t="s">
        <v>934</v>
      </c>
      <c r="AI315" s="144" t="s">
        <v>919</v>
      </c>
      <c r="AJ315" s="144" t="s">
        <v>919</v>
      </c>
      <c r="AK315" s="144" t="s">
        <v>912</v>
      </c>
      <c r="AL315" s="144" t="s">
        <v>1007</v>
      </c>
      <c r="AM315" s="144" t="s">
        <v>1008</v>
      </c>
      <c r="AN315" s="144" t="s">
        <v>920</v>
      </c>
      <c r="AO315" s="144" t="s">
        <v>935</v>
      </c>
      <c r="AP315" s="144" t="s">
        <v>938</v>
      </c>
      <c r="AQ315" s="160" t="s">
        <v>922</v>
      </c>
      <c r="AR315" s="144" t="s">
        <v>923</v>
      </c>
    </row>
    <row r="316" spans="3:44">
      <c r="C316" s="160" t="s">
        <v>733</v>
      </c>
      <c r="D316" s="144" t="s">
        <v>736</v>
      </c>
      <c r="E316" s="161" t="s">
        <v>398</v>
      </c>
      <c r="F316" s="144" t="s">
        <v>418</v>
      </c>
      <c r="G316" s="144" t="s">
        <v>564</v>
      </c>
      <c r="H316" s="144" t="s">
        <v>425</v>
      </c>
      <c r="I316" s="144" t="s">
        <v>426</v>
      </c>
      <c r="J316" s="162">
        <v>50542028</v>
      </c>
      <c r="K316" s="163">
        <v>50219002</v>
      </c>
      <c r="L316" s="162">
        <v>50219002</v>
      </c>
      <c r="M316" s="162">
        <v>0</v>
      </c>
      <c r="N316" s="162">
        <v>0</v>
      </c>
      <c r="O316" s="162">
        <v>0</v>
      </c>
      <c r="P316" s="163">
        <v>44962960</v>
      </c>
      <c r="Q316" s="162">
        <v>44962960</v>
      </c>
      <c r="R316" s="162">
        <v>0</v>
      </c>
      <c r="S316" s="162">
        <v>44962960</v>
      </c>
      <c r="T316" s="162">
        <v>44962960</v>
      </c>
      <c r="U316" s="162">
        <v>5256042</v>
      </c>
      <c r="V316" s="162">
        <v>5256042</v>
      </c>
      <c r="W316" s="162">
        <v>5256042</v>
      </c>
      <c r="X316" s="162">
        <v>5256042</v>
      </c>
      <c r="Y316" s="162">
        <v>0</v>
      </c>
      <c r="Z316" s="162">
        <v>0</v>
      </c>
      <c r="AA316" s="162">
        <v>0</v>
      </c>
      <c r="AB316" s="164">
        <v>-323026</v>
      </c>
      <c r="AC316" s="162">
        <v>0</v>
      </c>
      <c r="AD316" s="144" t="s">
        <v>911</v>
      </c>
      <c r="AE316" s="165" t="s">
        <v>912</v>
      </c>
      <c r="AF316" s="144" t="s">
        <v>939</v>
      </c>
      <c r="AG316" s="144" t="s">
        <v>940</v>
      </c>
      <c r="AH316" s="144" t="s">
        <v>934</v>
      </c>
      <c r="AI316" s="144" t="s">
        <v>919</v>
      </c>
      <c r="AJ316" s="144" t="s">
        <v>919</v>
      </c>
      <c r="AK316" s="144" t="s">
        <v>912</v>
      </c>
      <c r="AL316" s="144" t="s">
        <v>1009</v>
      </c>
      <c r="AM316" s="144" t="s">
        <v>1010</v>
      </c>
      <c r="AN316" s="144" t="s">
        <v>920</v>
      </c>
      <c r="AO316" s="144" t="s">
        <v>941</v>
      </c>
      <c r="AP316" s="144" t="s">
        <v>942</v>
      </c>
      <c r="AQ316" s="160" t="s">
        <v>922</v>
      </c>
      <c r="AR316" s="144" t="s">
        <v>923</v>
      </c>
    </row>
    <row r="317" spans="3:44">
      <c r="C317" s="160" t="s">
        <v>733</v>
      </c>
      <c r="D317" s="144" t="s">
        <v>737</v>
      </c>
      <c r="E317" s="161" t="s">
        <v>398</v>
      </c>
      <c r="F317" s="144" t="s">
        <v>418</v>
      </c>
      <c r="G317" s="144" t="s">
        <v>564</v>
      </c>
      <c r="H317" s="144" t="s">
        <v>428</v>
      </c>
      <c r="I317" s="144" t="s">
        <v>429</v>
      </c>
      <c r="J317" s="162">
        <v>14440579</v>
      </c>
      <c r="K317" s="163">
        <v>28696572</v>
      </c>
      <c r="L317" s="162">
        <v>28696572</v>
      </c>
      <c r="M317" s="162">
        <v>0</v>
      </c>
      <c r="N317" s="162">
        <v>0</v>
      </c>
      <c r="O317" s="162">
        <v>0</v>
      </c>
      <c r="P317" s="163">
        <v>25693119</v>
      </c>
      <c r="Q317" s="162">
        <v>25693119</v>
      </c>
      <c r="R317" s="162">
        <v>0</v>
      </c>
      <c r="S317" s="162">
        <v>25693119</v>
      </c>
      <c r="T317" s="162">
        <v>25693119</v>
      </c>
      <c r="U317" s="162">
        <v>3003453</v>
      </c>
      <c r="V317" s="162">
        <v>3003453</v>
      </c>
      <c r="W317" s="162">
        <v>3003453</v>
      </c>
      <c r="X317" s="162">
        <v>3003453</v>
      </c>
      <c r="Y317" s="162">
        <v>0</v>
      </c>
      <c r="Z317" s="162">
        <v>0</v>
      </c>
      <c r="AA317" s="162">
        <v>0</v>
      </c>
      <c r="AB317" s="164">
        <v>-184586</v>
      </c>
      <c r="AC317" s="162">
        <v>14440579</v>
      </c>
      <c r="AD317" s="144" t="s">
        <v>911</v>
      </c>
      <c r="AE317" s="165" t="s">
        <v>912</v>
      </c>
      <c r="AF317" s="144" t="s">
        <v>939</v>
      </c>
      <c r="AG317" s="144" t="s">
        <v>943</v>
      </c>
      <c r="AH317" s="144" t="s">
        <v>934</v>
      </c>
      <c r="AI317" s="144" t="s">
        <v>919</v>
      </c>
      <c r="AJ317" s="144" t="s">
        <v>919</v>
      </c>
      <c r="AK317" s="144" t="s">
        <v>912</v>
      </c>
      <c r="AL317" s="144" t="s">
        <v>1011</v>
      </c>
      <c r="AM317" s="144" t="s">
        <v>1012</v>
      </c>
      <c r="AN317" s="144" t="s">
        <v>920</v>
      </c>
      <c r="AO317" s="144" t="s">
        <v>941</v>
      </c>
      <c r="AP317" s="144" t="s">
        <v>944</v>
      </c>
      <c r="AQ317" s="160" t="s">
        <v>922</v>
      </c>
      <c r="AR317" s="144" t="s">
        <v>923</v>
      </c>
    </row>
    <row r="318" spans="3:44">
      <c r="C318" s="160" t="s">
        <v>733</v>
      </c>
      <c r="D318" s="144" t="s">
        <v>738</v>
      </c>
      <c r="E318" s="161" t="s">
        <v>398</v>
      </c>
      <c r="F318" s="144" t="s">
        <v>418</v>
      </c>
      <c r="G318" s="144" t="s">
        <v>564</v>
      </c>
      <c r="H318" s="144" t="s">
        <v>431</v>
      </c>
      <c r="I318" s="144" t="s">
        <v>432</v>
      </c>
      <c r="J318" s="162">
        <v>28881159</v>
      </c>
      <c r="K318" s="163">
        <v>14348287</v>
      </c>
      <c r="L318" s="162">
        <v>14348287</v>
      </c>
      <c r="M318" s="162">
        <v>0</v>
      </c>
      <c r="N318" s="162">
        <v>0</v>
      </c>
      <c r="O318" s="162">
        <v>0</v>
      </c>
      <c r="P318" s="163">
        <v>12846561</v>
      </c>
      <c r="Q318" s="162">
        <v>12846561</v>
      </c>
      <c r="R318" s="162">
        <v>0</v>
      </c>
      <c r="S318" s="162">
        <v>12846561</v>
      </c>
      <c r="T318" s="162">
        <v>12846561</v>
      </c>
      <c r="U318" s="162">
        <v>1501726</v>
      </c>
      <c r="V318" s="162">
        <v>1501726</v>
      </c>
      <c r="W318" s="162">
        <v>1501726</v>
      </c>
      <c r="X318" s="162">
        <v>1501726</v>
      </c>
      <c r="Y318" s="162">
        <v>0</v>
      </c>
      <c r="Z318" s="162">
        <v>0</v>
      </c>
      <c r="AA318" s="162">
        <v>0</v>
      </c>
      <c r="AB318" s="164">
        <v>-14532872</v>
      </c>
      <c r="AC318" s="162">
        <v>0</v>
      </c>
      <c r="AD318" s="144" t="s">
        <v>911</v>
      </c>
      <c r="AE318" s="165" t="s">
        <v>912</v>
      </c>
      <c r="AF318" s="144" t="s">
        <v>939</v>
      </c>
      <c r="AG318" s="144" t="s">
        <v>945</v>
      </c>
      <c r="AH318" s="144" t="s">
        <v>934</v>
      </c>
      <c r="AI318" s="144" t="s">
        <v>919</v>
      </c>
      <c r="AJ318" s="144" t="s">
        <v>919</v>
      </c>
      <c r="AK318" s="144" t="s">
        <v>912</v>
      </c>
      <c r="AL318" s="144" t="s">
        <v>1013</v>
      </c>
      <c r="AM318" s="144" t="s">
        <v>1014</v>
      </c>
      <c r="AN318" s="144" t="s">
        <v>920</v>
      </c>
      <c r="AO318" s="144" t="s">
        <v>941</v>
      </c>
      <c r="AP318" s="144" t="s">
        <v>946</v>
      </c>
      <c r="AQ318" s="160" t="s">
        <v>922</v>
      </c>
      <c r="AR318" s="144" t="s">
        <v>923</v>
      </c>
    </row>
    <row r="319" spans="3:44">
      <c r="C319" s="160" t="s">
        <v>733</v>
      </c>
      <c r="D319" s="144" t="s">
        <v>433</v>
      </c>
      <c r="E319" s="161" t="s">
        <v>398</v>
      </c>
      <c r="F319" s="144" t="s">
        <v>434</v>
      </c>
      <c r="G319" s="144" t="s">
        <v>564</v>
      </c>
      <c r="H319" s="144" t="s">
        <v>435</v>
      </c>
      <c r="I319" s="144" t="s">
        <v>436</v>
      </c>
      <c r="J319" s="162">
        <v>70660756</v>
      </c>
      <c r="K319" s="163">
        <v>75809762</v>
      </c>
      <c r="L319" s="162">
        <v>75809762</v>
      </c>
      <c r="M319" s="162">
        <v>0</v>
      </c>
      <c r="N319" s="162">
        <v>26463935.039999999</v>
      </c>
      <c r="O319" s="162">
        <v>0</v>
      </c>
      <c r="P319" s="163">
        <v>32130841.920000002</v>
      </c>
      <c r="Q319" s="162">
        <v>14790505.869999999</v>
      </c>
      <c r="R319" s="162">
        <v>0</v>
      </c>
      <c r="S319" s="162">
        <v>58594776.960000001</v>
      </c>
      <c r="T319" s="162">
        <v>58594776.960000001</v>
      </c>
      <c r="U319" s="162">
        <v>17214985.039999999</v>
      </c>
      <c r="V319" s="162">
        <v>17214985.039999999</v>
      </c>
      <c r="W319" s="162">
        <v>17214985.039999999</v>
      </c>
      <c r="X319" s="162">
        <v>17214985.039999999</v>
      </c>
      <c r="Y319" s="162">
        <v>0</v>
      </c>
      <c r="Z319" s="162">
        <v>0</v>
      </c>
      <c r="AA319" s="162">
        <v>0</v>
      </c>
      <c r="AB319" s="162">
        <v>0</v>
      </c>
      <c r="AC319" s="162">
        <v>5149006</v>
      </c>
      <c r="AD319" s="144" t="s">
        <v>911</v>
      </c>
      <c r="AE319" s="165" t="s">
        <v>913</v>
      </c>
      <c r="AF319" s="144" t="s">
        <v>947</v>
      </c>
      <c r="AG319" s="144" t="s">
        <v>948</v>
      </c>
      <c r="AH319" s="144" t="s">
        <v>919</v>
      </c>
      <c r="AI319" s="144" t="s">
        <v>919</v>
      </c>
      <c r="AJ319" s="144" t="s">
        <v>919</v>
      </c>
      <c r="AK319" s="144" t="s">
        <v>912</v>
      </c>
      <c r="AL319" s="144" t="s">
        <v>919</v>
      </c>
      <c r="AM319" s="144" t="s">
        <v>919</v>
      </c>
      <c r="AN319" s="144" t="s">
        <v>949</v>
      </c>
      <c r="AO319" s="144" t="s">
        <v>950</v>
      </c>
      <c r="AP319" s="144" t="s">
        <v>436</v>
      </c>
      <c r="AQ319" s="160" t="s">
        <v>922</v>
      </c>
      <c r="AR319" s="144" t="s">
        <v>923</v>
      </c>
    </row>
    <row r="320" spans="3:44">
      <c r="C320" s="160" t="s">
        <v>733</v>
      </c>
      <c r="D320" s="144" t="s">
        <v>511</v>
      </c>
      <c r="E320" s="161" t="s">
        <v>398</v>
      </c>
      <c r="F320" s="144" t="s">
        <v>434</v>
      </c>
      <c r="G320" s="144" t="s">
        <v>564</v>
      </c>
      <c r="H320" s="144" t="s">
        <v>512</v>
      </c>
      <c r="I320" s="144" t="s">
        <v>513</v>
      </c>
      <c r="J320" s="162">
        <v>380919092</v>
      </c>
      <c r="K320" s="163">
        <v>579444529</v>
      </c>
      <c r="L320" s="162">
        <v>579444529</v>
      </c>
      <c r="M320" s="162">
        <v>0</v>
      </c>
      <c r="N320" s="162">
        <v>55511537</v>
      </c>
      <c r="O320" s="162">
        <v>0</v>
      </c>
      <c r="P320" s="163">
        <v>523932992</v>
      </c>
      <c r="Q320" s="162">
        <v>492992569</v>
      </c>
      <c r="R320" s="162">
        <v>0</v>
      </c>
      <c r="S320" s="162">
        <v>579444529</v>
      </c>
      <c r="T320" s="162">
        <v>579444529</v>
      </c>
      <c r="U320" s="162">
        <v>0</v>
      </c>
      <c r="V320" s="162">
        <v>0</v>
      </c>
      <c r="W320" s="162">
        <v>0</v>
      </c>
      <c r="X320" s="162">
        <v>0</v>
      </c>
      <c r="Y320" s="162">
        <v>0</v>
      </c>
      <c r="Z320" s="162">
        <v>0</v>
      </c>
      <c r="AA320" s="162">
        <v>0</v>
      </c>
      <c r="AB320" s="162">
        <v>0</v>
      </c>
      <c r="AC320" s="162">
        <v>198525437</v>
      </c>
      <c r="AD320" s="144" t="s">
        <v>911</v>
      </c>
      <c r="AE320" s="165" t="s">
        <v>913</v>
      </c>
      <c r="AF320" s="144" t="s">
        <v>1015</v>
      </c>
      <c r="AG320" s="144" t="s">
        <v>1016</v>
      </c>
      <c r="AH320" s="144" t="s">
        <v>919</v>
      </c>
      <c r="AI320" s="144" t="s">
        <v>919</v>
      </c>
      <c r="AJ320" s="144" t="s">
        <v>919</v>
      </c>
      <c r="AK320" s="144" t="s">
        <v>912</v>
      </c>
      <c r="AL320" s="144" t="s">
        <v>919</v>
      </c>
      <c r="AM320" s="144" t="s">
        <v>919</v>
      </c>
      <c r="AN320" s="144" t="s">
        <v>949</v>
      </c>
      <c r="AO320" s="144" t="s">
        <v>1017</v>
      </c>
      <c r="AP320" s="144" t="s">
        <v>513</v>
      </c>
      <c r="AQ320" s="160" t="s">
        <v>922</v>
      </c>
      <c r="AR320" s="144" t="s">
        <v>923</v>
      </c>
    </row>
    <row r="321" spans="3:44">
      <c r="C321" s="160" t="s">
        <v>733</v>
      </c>
      <c r="D321" s="144" t="s">
        <v>514</v>
      </c>
      <c r="E321" s="161" t="s">
        <v>398</v>
      </c>
      <c r="F321" s="144" t="s">
        <v>434</v>
      </c>
      <c r="G321" s="144" t="s">
        <v>564</v>
      </c>
      <c r="H321" s="144" t="s">
        <v>515</v>
      </c>
      <c r="I321" s="144" t="s">
        <v>516</v>
      </c>
      <c r="J321" s="162">
        <v>62101155</v>
      </c>
      <c r="K321" s="163">
        <v>71056115</v>
      </c>
      <c r="L321" s="162">
        <v>71056115</v>
      </c>
      <c r="M321" s="162">
        <v>0</v>
      </c>
      <c r="N321" s="162">
        <v>14537342.15</v>
      </c>
      <c r="O321" s="162">
        <v>0</v>
      </c>
      <c r="P321" s="163">
        <v>56518772.850000001</v>
      </c>
      <c r="Q321" s="162">
        <v>56518772.850000001</v>
      </c>
      <c r="R321" s="162">
        <v>0</v>
      </c>
      <c r="S321" s="162">
        <v>71056115</v>
      </c>
      <c r="T321" s="162">
        <v>71056115</v>
      </c>
      <c r="U321" s="162">
        <v>0</v>
      </c>
      <c r="V321" s="162">
        <v>0</v>
      </c>
      <c r="W321" s="162">
        <v>0</v>
      </c>
      <c r="X321" s="162">
        <v>0</v>
      </c>
      <c r="Y321" s="162">
        <v>0</v>
      </c>
      <c r="Z321" s="162">
        <v>0</v>
      </c>
      <c r="AA321" s="162">
        <v>0</v>
      </c>
      <c r="AB321" s="162">
        <v>0</v>
      </c>
      <c r="AC321" s="162">
        <v>8954960</v>
      </c>
      <c r="AD321" s="144" t="s">
        <v>911</v>
      </c>
      <c r="AE321" s="165" t="s">
        <v>913</v>
      </c>
      <c r="AF321" s="144" t="s">
        <v>1015</v>
      </c>
      <c r="AG321" s="144" t="s">
        <v>1018</v>
      </c>
      <c r="AH321" s="144" t="s">
        <v>919</v>
      </c>
      <c r="AI321" s="144" t="s">
        <v>919</v>
      </c>
      <c r="AJ321" s="144" t="s">
        <v>919</v>
      </c>
      <c r="AK321" s="144" t="s">
        <v>912</v>
      </c>
      <c r="AL321" s="144" t="s">
        <v>919</v>
      </c>
      <c r="AM321" s="144" t="s">
        <v>919</v>
      </c>
      <c r="AN321" s="144" t="s">
        <v>949</v>
      </c>
      <c r="AO321" s="144" t="s">
        <v>1017</v>
      </c>
      <c r="AP321" s="144" t="s">
        <v>516</v>
      </c>
      <c r="AQ321" s="160" t="s">
        <v>922</v>
      </c>
      <c r="AR321" s="144" t="s">
        <v>923</v>
      </c>
    </row>
    <row r="322" spans="3:44">
      <c r="C322" s="160" t="s">
        <v>733</v>
      </c>
      <c r="D322" s="144" t="s">
        <v>517</v>
      </c>
      <c r="E322" s="161" t="s">
        <v>398</v>
      </c>
      <c r="F322" s="144" t="s">
        <v>434</v>
      </c>
      <c r="G322" s="144" t="s">
        <v>564</v>
      </c>
      <c r="H322" s="144" t="s">
        <v>518</v>
      </c>
      <c r="I322" s="144" t="s">
        <v>519</v>
      </c>
      <c r="J322" s="162">
        <v>18960000</v>
      </c>
      <c r="K322" s="163">
        <v>21343351</v>
      </c>
      <c r="L322" s="162">
        <v>21343351</v>
      </c>
      <c r="M322" s="162">
        <v>0</v>
      </c>
      <c r="N322" s="162">
        <v>2979327.02</v>
      </c>
      <c r="O322" s="162">
        <v>0</v>
      </c>
      <c r="P322" s="163">
        <v>15980672.970000001</v>
      </c>
      <c r="Q322" s="162">
        <v>13478856.4</v>
      </c>
      <c r="R322" s="162">
        <v>0</v>
      </c>
      <c r="S322" s="162">
        <v>18959999.989999998</v>
      </c>
      <c r="T322" s="162">
        <v>18959999.989999998</v>
      </c>
      <c r="U322" s="162">
        <v>2383351.0099999998</v>
      </c>
      <c r="V322" s="162">
        <v>2383351.0099999998</v>
      </c>
      <c r="W322" s="162">
        <v>2383351.0099999998</v>
      </c>
      <c r="X322" s="162">
        <v>2383351.0099999998</v>
      </c>
      <c r="Y322" s="162">
        <v>0</v>
      </c>
      <c r="Z322" s="162">
        <v>0</v>
      </c>
      <c r="AA322" s="162">
        <v>0</v>
      </c>
      <c r="AB322" s="162">
        <v>0</v>
      </c>
      <c r="AC322" s="162">
        <v>2383351</v>
      </c>
      <c r="AD322" s="144" t="s">
        <v>911</v>
      </c>
      <c r="AE322" s="165" t="s">
        <v>913</v>
      </c>
      <c r="AF322" s="144" t="s">
        <v>1015</v>
      </c>
      <c r="AG322" s="144" t="s">
        <v>1019</v>
      </c>
      <c r="AH322" s="144" t="s">
        <v>919</v>
      </c>
      <c r="AI322" s="144" t="s">
        <v>919</v>
      </c>
      <c r="AJ322" s="144" t="s">
        <v>919</v>
      </c>
      <c r="AK322" s="144" t="s">
        <v>912</v>
      </c>
      <c r="AL322" s="144" t="s">
        <v>919</v>
      </c>
      <c r="AM322" s="144" t="s">
        <v>919</v>
      </c>
      <c r="AN322" s="144" t="s">
        <v>949</v>
      </c>
      <c r="AO322" s="144" t="s">
        <v>1017</v>
      </c>
      <c r="AP322" s="144" t="s">
        <v>519</v>
      </c>
      <c r="AQ322" s="160" t="s">
        <v>922</v>
      </c>
      <c r="AR322" s="144" t="s">
        <v>923</v>
      </c>
    </row>
    <row r="323" spans="3:44">
      <c r="C323" s="160" t="s">
        <v>733</v>
      </c>
      <c r="D323" s="144" t="s">
        <v>520</v>
      </c>
      <c r="E323" s="161" t="s">
        <v>398</v>
      </c>
      <c r="F323" s="144" t="s">
        <v>434</v>
      </c>
      <c r="G323" s="144" t="s">
        <v>564</v>
      </c>
      <c r="H323" s="144" t="s">
        <v>521</v>
      </c>
      <c r="I323" s="144" t="s">
        <v>522</v>
      </c>
      <c r="J323" s="162">
        <v>2754400</v>
      </c>
      <c r="K323" s="163">
        <v>17648257</v>
      </c>
      <c r="L323" s="162">
        <v>17648257</v>
      </c>
      <c r="M323" s="162">
        <v>0</v>
      </c>
      <c r="N323" s="162">
        <v>0</v>
      </c>
      <c r="O323" s="162">
        <v>0</v>
      </c>
      <c r="P323" s="163">
        <v>17648256</v>
      </c>
      <c r="Q323" s="162">
        <v>17648256</v>
      </c>
      <c r="R323" s="162">
        <v>0</v>
      </c>
      <c r="S323" s="162">
        <v>17648256</v>
      </c>
      <c r="T323" s="162">
        <v>17648256</v>
      </c>
      <c r="U323" s="162">
        <v>1</v>
      </c>
      <c r="V323" s="162">
        <v>1</v>
      </c>
      <c r="W323" s="162">
        <v>1</v>
      </c>
      <c r="X323" s="162">
        <v>1</v>
      </c>
      <c r="Y323" s="162">
        <v>0</v>
      </c>
      <c r="Z323" s="162">
        <v>0</v>
      </c>
      <c r="AA323" s="162">
        <v>0</v>
      </c>
      <c r="AB323" s="162">
        <v>0</v>
      </c>
      <c r="AC323" s="162">
        <v>14893857</v>
      </c>
      <c r="AD323" s="144" t="s">
        <v>911</v>
      </c>
      <c r="AE323" s="165" t="s">
        <v>913</v>
      </c>
      <c r="AF323" s="144" t="s">
        <v>1015</v>
      </c>
      <c r="AG323" s="144" t="s">
        <v>1020</v>
      </c>
      <c r="AH323" s="144" t="s">
        <v>919</v>
      </c>
      <c r="AI323" s="144" t="s">
        <v>919</v>
      </c>
      <c r="AJ323" s="144" t="s">
        <v>919</v>
      </c>
      <c r="AK323" s="144" t="s">
        <v>912</v>
      </c>
      <c r="AL323" s="144" t="s">
        <v>919</v>
      </c>
      <c r="AM323" s="144" t="s">
        <v>919</v>
      </c>
      <c r="AN323" s="144" t="s">
        <v>949</v>
      </c>
      <c r="AO323" s="144" t="s">
        <v>1017</v>
      </c>
      <c r="AP323" s="144" t="s">
        <v>522</v>
      </c>
      <c r="AQ323" s="160" t="s">
        <v>922</v>
      </c>
      <c r="AR323" s="144" t="s">
        <v>923</v>
      </c>
    </row>
    <row r="324" spans="3:44">
      <c r="C324" s="160" t="s">
        <v>733</v>
      </c>
      <c r="D324" s="144" t="s">
        <v>523</v>
      </c>
      <c r="E324" s="161" t="s">
        <v>398</v>
      </c>
      <c r="F324" s="144" t="s">
        <v>434</v>
      </c>
      <c r="G324" s="144" t="s">
        <v>564</v>
      </c>
      <c r="H324" s="144" t="s">
        <v>524</v>
      </c>
      <c r="I324" s="144" t="s">
        <v>524</v>
      </c>
      <c r="J324" s="162">
        <v>0</v>
      </c>
      <c r="K324" s="163">
        <v>500000</v>
      </c>
      <c r="L324" s="162">
        <v>500000</v>
      </c>
      <c r="M324" s="162">
        <v>0</v>
      </c>
      <c r="N324" s="162">
        <v>0</v>
      </c>
      <c r="O324" s="162">
        <v>0</v>
      </c>
      <c r="P324" s="163">
        <v>0</v>
      </c>
      <c r="Q324" s="162">
        <v>0</v>
      </c>
      <c r="R324" s="162">
        <v>0</v>
      </c>
      <c r="S324" s="162">
        <v>0</v>
      </c>
      <c r="T324" s="162">
        <v>0</v>
      </c>
      <c r="U324" s="162">
        <v>500000</v>
      </c>
      <c r="V324" s="162">
        <v>500000</v>
      </c>
      <c r="W324" s="162">
        <v>500000</v>
      </c>
      <c r="X324" s="162">
        <v>500000</v>
      </c>
      <c r="Y324" s="162">
        <v>0</v>
      </c>
      <c r="Z324" s="162">
        <v>0</v>
      </c>
      <c r="AA324" s="162">
        <v>0</v>
      </c>
      <c r="AB324" s="162">
        <v>0</v>
      </c>
      <c r="AC324" s="162">
        <v>500000</v>
      </c>
      <c r="AD324" s="144" t="s">
        <v>911</v>
      </c>
      <c r="AE324" s="165" t="s">
        <v>913</v>
      </c>
      <c r="AF324" s="144" t="s">
        <v>1021</v>
      </c>
      <c r="AG324" s="144" t="s">
        <v>1022</v>
      </c>
      <c r="AH324" s="144" t="s">
        <v>919</v>
      </c>
      <c r="AI324" s="144" t="s">
        <v>919</v>
      </c>
      <c r="AJ324" s="144" t="s">
        <v>919</v>
      </c>
      <c r="AK324" s="144" t="s">
        <v>912</v>
      </c>
      <c r="AL324" s="144" t="s">
        <v>919</v>
      </c>
      <c r="AM324" s="144" t="s">
        <v>919</v>
      </c>
      <c r="AN324" s="144" t="s">
        <v>949</v>
      </c>
      <c r="AO324" s="144" t="s">
        <v>1023</v>
      </c>
      <c r="AP324" s="144" t="s">
        <v>524</v>
      </c>
      <c r="AQ324" s="160" t="s">
        <v>922</v>
      </c>
      <c r="AR324" s="144" t="s">
        <v>923</v>
      </c>
    </row>
    <row r="325" spans="3:44">
      <c r="C325" s="160" t="s">
        <v>733</v>
      </c>
      <c r="D325" s="144" t="s">
        <v>528</v>
      </c>
      <c r="E325" s="161" t="s">
        <v>398</v>
      </c>
      <c r="F325" s="144" t="s">
        <v>434</v>
      </c>
      <c r="G325" s="144" t="s">
        <v>564</v>
      </c>
      <c r="H325" s="144" t="s">
        <v>529</v>
      </c>
      <c r="I325" s="144" t="s">
        <v>530</v>
      </c>
      <c r="J325" s="162">
        <v>100000</v>
      </c>
      <c r="K325" s="163">
        <v>100000</v>
      </c>
      <c r="L325" s="162">
        <v>100000</v>
      </c>
      <c r="M325" s="162">
        <v>0</v>
      </c>
      <c r="N325" s="162">
        <v>20000</v>
      </c>
      <c r="O325" s="162">
        <v>0</v>
      </c>
      <c r="P325" s="163">
        <v>0</v>
      </c>
      <c r="Q325" s="162">
        <v>0</v>
      </c>
      <c r="R325" s="162">
        <v>0</v>
      </c>
      <c r="S325" s="162">
        <v>20000</v>
      </c>
      <c r="T325" s="162">
        <v>20000</v>
      </c>
      <c r="U325" s="162">
        <v>80000</v>
      </c>
      <c r="V325" s="162">
        <v>80000</v>
      </c>
      <c r="W325" s="162">
        <v>80000</v>
      </c>
      <c r="X325" s="162">
        <v>80000</v>
      </c>
      <c r="Y325" s="162">
        <v>0</v>
      </c>
      <c r="Z325" s="162">
        <v>0</v>
      </c>
      <c r="AA325" s="162">
        <v>0</v>
      </c>
      <c r="AB325" s="162">
        <v>0</v>
      </c>
      <c r="AC325" s="162">
        <v>0</v>
      </c>
      <c r="AD325" s="144" t="s">
        <v>911</v>
      </c>
      <c r="AE325" s="165" t="s">
        <v>913</v>
      </c>
      <c r="AF325" s="144" t="s">
        <v>956</v>
      </c>
      <c r="AG325" s="144" t="s">
        <v>1025</v>
      </c>
      <c r="AH325" s="144" t="s">
        <v>919</v>
      </c>
      <c r="AI325" s="144" t="s">
        <v>919</v>
      </c>
      <c r="AJ325" s="144" t="s">
        <v>919</v>
      </c>
      <c r="AK325" s="144" t="s">
        <v>912</v>
      </c>
      <c r="AL325" s="144" t="s">
        <v>919</v>
      </c>
      <c r="AM325" s="144" t="s">
        <v>919</v>
      </c>
      <c r="AN325" s="144" t="s">
        <v>949</v>
      </c>
      <c r="AO325" s="144" t="s">
        <v>958</v>
      </c>
      <c r="AP325" s="144" t="s">
        <v>530</v>
      </c>
      <c r="AQ325" s="160" t="s">
        <v>922</v>
      </c>
      <c r="AR325" s="144" t="s">
        <v>923</v>
      </c>
    </row>
    <row r="326" spans="3:44">
      <c r="C326" s="160" t="s">
        <v>733</v>
      </c>
      <c r="D326" s="144" t="s">
        <v>446</v>
      </c>
      <c r="E326" s="161" t="s">
        <v>398</v>
      </c>
      <c r="F326" s="144" t="s">
        <v>434</v>
      </c>
      <c r="G326" s="144" t="s">
        <v>564</v>
      </c>
      <c r="H326" s="144" t="s">
        <v>447</v>
      </c>
      <c r="I326" s="144" t="s">
        <v>448</v>
      </c>
      <c r="J326" s="162">
        <v>6149110</v>
      </c>
      <c r="K326" s="163">
        <v>6149110</v>
      </c>
      <c r="L326" s="162">
        <v>6149110</v>
      </c>
      <c r="M326" s="162">
        <v>0</v>
      </c>
      <c r="N326" s="162">
        <v>4970610</v>
      </c>
      <c r="O326" s="162">
        <v>0</v>
      </c>
      <c r="P326" s="163">
        <v>725700</v>
      </c>
      <c r="Q326" s="162">
        <v>725700</v>
      </c>
      <c r="R326" s="162">
        <v>0</v>
      </c>
      <c r="S326" s="162">
        <v>5696310</v>
      </c>
      <c r="T326" s="162">
        <v>5696310</v>
      </c>
      <c r="U326" s="162">
        <v>452800</v>
      </c>
      <c r="V326" s="162">
        <v>452800</v>
      </c>
      <c r="W326" s="162">
        <v>452800</v>
      </c>
      <c r="X326" s="162">
        <v>452800</v>
      </c>
      <c r="Y326" s="162">
        <v>0</v>
      </c>
      <c r="Z326" s="162">
        <v>0</v>
      </c>
      <c r="AA326" s="162">
        <v>0</v>
      </c>
      <c r="AB326" s="162">
        <v>0</v>
      </c>
      <c r="AC326" s="162">
        <v>0</v>
      </c>
      <c r="AD326" s="144" t="s">
        <v>911</v>
      </c>
      <c r="AE326" s="165" t="s">
        <v>913</v>
      </c>
      <c r="AF326" s="144" t="s">
        <v>956</v>
      </c>
      <c r="AG326" s="144" t="s">
        <v>957</v>
      </c>
      <c r="AH326" s="144" t="s">
        <v>919</v>
      </c>
      <c r="AI326" s="144" t="s">
        <v>919</v>
      </c>
      <c r="AJ326" s="144" t="s">
        <v>919</v>
      </c>
      <c r="AK326" s="144" t="s">
        <v>912</v>
      </c>
      <c r="AL326" s="144" t="s">
        <v>919</v>
      </c>
      <c r="AM326" s="144" t="s">
        <v>919</v>
      </c>
      <c r="AN326" s="144" t="s">
        <v>949</v>
      </c>
      <c r="AO326" s="144" t="s">
        <v>958</v>
      </c>
      <c r="AP326" s="144" t="s">
        <v>448</v>
      </c>
      <c r="AQ326" s="160" t="s">
        <v>922</v>
      </c>
      <c r="AR326" s="144" t="s">
        <v>923</v>
      </c>
    </row>
    <row r="327" spans="3:44">
      <c r="C327" s="160" t="s">
        <v>733</v>
      </c>
      <c r="D327" s="144" t="s">
        <v>599</v>
      </c>
      <c r="E327" s="161" t="s">
        <v>398</v>
      </c>
      <c r="F327" s="144" t="s">
        <v>434</v>
      </c>
      <c r="G327" s="144" t="s">
        <v>564</v>
      </c>
      <c r="H327" s="144" t="s">
        <v>600</v>
      </c>
      <c r="I327" s="144" t="s">
        <v>601</v>
      </c>
      <c r="J327" s="162">
        <v>9011250</v>
      </c>
      <c r="K327" s="163">
        <v>24022500</v>
      </c>
      <c r="L327" s="162">
        <v>24022500</v>
      </c>
      <c r="M327" s="162">
        <v>0</v>
      </c>
      <c r="N327" s="162">
        <v>3017339.27</v>
      </c>
      <c r="O327" s="162">
        <v>0</v>
      </c>
      <c r="P327" s="163">
        <v>15466998.48</v>
      </c>
      <c r="Q327" s="162">
        <v>14502724.9</v>
      </c>
      <c r="R327" s="162">
        <v>0</v>
      </c>
      <c r="S327" s="162">
        <v>18484337.75</v>
      </c>
      <c r="T327" s="162">
        <v>18484337.75</v>
      </c>
      <c r="U327" s="162">
        <v>5538162.25</v>
      </c>
      <c r="V327" s="162">
        <v>5538162.25</v>
      </c>
      <c r="W327" s="162">
        <v>5538162.25</v>
      </c>
      <c r="X327" s="162">
        <v>5538162.25</v>
      </c>
      <c r="Y327" s="162">
        <v>0</v>
      </c>
      <c r="Z327" s="162">
        <v>0</v>
      </c>
      <c r="AA327" s="162">
        <v>0</v>
      </c>
      <c r="AB327" s="162">
        <v>0</v>
      </c>
      <c r="AC327" s="162">
        <v>15011250</v>
      </c>
      <c r="AD327" s="144" t="s">
        <v>911</v>
      </c>
      <c r="AE327" s="165" t="s">
        <v>913</v>
      </c>
      <c r="AF327" s="144" t="s">
        <v>962</v>
      </c>
      <c r="AG327" s="144" t="s">
        <v>1071</v>
      </c>
      <c r="AH327" s="144" t="s">
        <v>919</v>
      </c>
      <c r="AI327" s="144" t="s">
        <v>919</v>
      </c>
      <c r="AJ327" s="144" t="s">
        <v>919</v>
      </c>
      <c r="AK327" s="144" t="s">
        <v>912</v>
      </c>
      <c r="AL327" s="144" t="s">
        <v>1072</v>
      </c>
      <c r="AM327" s="144" t="s">
        <v>919</v>
      </c>
      <c r="AN327" s="144" t="s">
        <v>949</v>
      </c>
      <c r="AO327" s="144" t="s">
        <v>965</v>
      </c>
      <c r="AP327" s="144" t="s">
        <v>601</v>
      </c>
      <c r="AQ327" s="160" t="s">
        <v>922</v>
      </c>
      <c r="AR327" s="144" t="s">
        <v>923</v>
      </c>
    </row>
    <row r="328" spans="3:44">
      <c r="C328" s="160" t="s">
        <v>733</v>
      </c>
      <c r="D328" s="144" t="s">
        <v>454</v>
      </c>
      <c r="E328" s="161" t="s">
        <v>398</v>
      </c>
      <c r="F328" s="144" t="s">
        <v>434</v>
      </c>
      <c r="G328" s="144" t="s">
        <v>564</v>
      </c>
      <c r="H328" s="144" t="s">
        <v>455</v>
      </c>
      <c r="I328" s="144" t="s">
        <v>456</v>
      </c>
      <c r="J328" s="162">
        <v>900000</v>
      </c>
      <c r="K328" s="163">
        <v>4157621</v>
      </c>
      <c r="L328" s="162">
        <v>4157621</v>
      </c>
      <c r="M328" s="162">
        <v>0</v>
      </c>
      <c r="N328" s="162">
        <v>0</v>
      </c>
      <c r="O328" s="162">
        <v>0</v>
      </c>
      <c r="P328" s="163">
        <v>862000</v>
      </c>
      <c r="Q328" s="162">
        <v>862000</v>
      </c>
      <c r="R328" s="162">
        <v>0</v>
      </c>
      <c r="S328" s="162">
        <v>862000</v>
      </c>
      <c r="T328" s="162">
        <v>862000</v>
      </c>
      <c r="U328" s="162">
        <v>3295621</v>
      </c>
      <c r="V328" s="162">
        <v>3295621</v>
      </c>
      <c r="W328" s="162">
        <v>3295621</v>
      </c>
      <c r="X328" s="162">
        <v>3295621</v>
      </c>
      <c r="Y328" s="162">
        <v>0</v>
      </c>
      <c r="Z328" s="162">
        <v>0</v>
      </c>
      <c r="AA328" s="162">
        <v>0</v>
      </c>
      <c r="AB328" s="162">
        <v>0</v>
      </c>
      <c r="AC328" s="162">
        <v>3257621</v>
      </c>
      <c r="AD328" s="144" t="s">
        <v>911</v>
      </c>
      <c r="AE328" s="165" t="s">
        <v>913</v>
      </c>
      <c r="AF328" s="144" t="s">
        <v>966</v>
      </c>
      <c r="AG328" s="144" t="s">
        <v>967</v>
      </c>
      <c r="AH328" s="144" t="s">
        <v>919</v>
      </c>
      <c r="AI328" s="144" t="s">
        <v>919</v>
      </c>
      <c r="AJ328" s="144" t="s">
        <v>919</v>
      </c>
      <c r="AK328" s="144" t="s">
        <v>912</v>
      </c>
      <c r="AL328" s="144" t="s">
        <v>919</v>
      </c>
      <c r="AM328" s="144" t="s">
        <v>919</v>
      </c>
      <c r="AN328" s="144" t="s">
        <v>949</v>
      </c>
      <c r="AO328" s="144" t="s">
        <v>968</v>
      </c>
      <c r="AP328" s="144" t="s">
        <v>456</v>
      </c>
      <c r="AQ328" s="160" t="s">
        <v>922</v>
      </c>
      <c r="AR328" s="144" t="s">
        <v>923</v>
      </c>
    </row>
    <row r="329" spans="3:44">
      <c r="C329" s="160" t="s">
        <v>733</v>
      </c>
      <c r="D329" s="144" t="s">
        <v>544</v>
      </c>
      <c r="E329" s="161" t="s">
        <v>398</v>
      </c>
      <c r="F329" s="144" t="s">
        <v>434</v>
      </c>
      <c r="G329" s="144" t="s">
        <v>564</v>
      </c>
      <c r="H329" s="144" t="s">
        <v>545</v>
      </c>
      <c r="I329" s="144" t="s">
        <v>546</v>
      </c>
      <c r="J329" s="162">
        <v>12407118</v>
      </c>
      <c r="K329" s="163">
        <v>12407118</v>
      </c>
      <c r="L329" s="162">
        <v>12407118</v>
      </c>
      <c r="M329" s="162">
        <v>0</v>
      </c>
      <c r="N329" s="162">
        <v>0</v>
      </c>
      <c r="O329" s="162">
        <v>0</v>
      </c>
      <c r="P329" s="163">
        <v>11875939.49</v>
      </c>
      <c r="Q329" s="162">
        <v>11875939.49</v>
      </c>
      <c r="R329" s="162">
        <v>0</v>
      </c>
      <c r="S329" s="162">
        <v>11875939.49</v>
      </c>
      <c r="T329" s="162">
        <v>11875939.49</v>
      </c>
      <c r="U329" s="162">
        <v>531178.51</v>
      </c>
      <c r="V329" s="162">
        <v>531178.51</v>
      </c>
      <c r="W329" s="162">
        <v>531178.51</v>
      </c>
      <c r="X329" s="162">
        <v>531178.51</v>
      </c>
      <c r="Y329" s="162">
        <v>0</v>
      </c>
      <c r="Z329" s="162">
        <v>0</v>
      </c>
      <c r="AA329" s="162">
        <v>0</v>
      </c>
      <c r="AB329" s="162">
        <v>0</v>
      </c>
      <c r="AC329" s="162">
        <v>0</v>
      </c>
      <c r="AD329" s="144" t="s">
        <v>911</v>
      </c>
      <c r="AE329" s="165" t="s">
        <v>914</v>
      </c>
      <c r="AF329" s="144" t="s">
        <v>969</v>
      </c>
      <c r="AG329" s="144" t="s">
        <v>1034</v>
      </c>
      <c r="AH329" s="144" t="s">
        <v>919</v>
      </c>
      <c r="AI329" s="144" t="s">
        <v>919</v>
      </c>
      <c r="AJ329" s="144" t="s">
        <v>919</v>
      </c>
      <c r="AK329" s="144" t="s">
        <v>912</v>
      </c>
      <c r="AL329" s="144" t="s">
        <v>919</v>
      </c>
      <c r="AM329" s="144" t="s">
        <v>919</v>
      </c>
      <c r="AN329" s="144" t="s">
        <v>971</v>
      </c>
      <c r="AO329" s="144" t="s">
        <v>972</v>
      </c>
      <c r="AP329" s="144" t="s">
        <v>546</v>
      </c>
      <c r="AQ329" s="160" t="s">
        <v>922</v>
      </c>
      <c r="AR329" s="144" t="s">
        <v>923</v>
      </c>
    </row>
    <row r="330" spans="3:44">
      <c r="C330" s="160" t="s">
        <v>733</v>
      </c>
      <c r="D330" s="144" t="s">
        <v>547</v>
      </c>
      <c r="E330" s="161" t="s">
        <v>398</v>
      </c>
      <c r="F330" s="144" t="s">
        <v>434</v>
      </c>
      <c r="G330" s="144" t="s">
        <v>564</v>
      </c>
      <c r="H330" s="144" t="s">
        <v>548</v>
      </c>
      <c r="I330" s="144" t="s">
        <v>549</v>
      </c>
      <c r="J330" s="162">
        <v>98152</v>
      </c>
      <c r="K330" s="163">
        <v>98152</v>
      </c>
      <c r="L330" s="162">
        <v>98152</v>
      </c>
      <c r="M330" s="162">
        <v>0</v>
      </c>
      <c r="N330" s="162">
        <v>7200</v>
      </c>
      <c r="O330" s="162">
        <v>0</v>
      </c>
      <c r="P330" s="163">
        <v>3850</v>
      </c>
      <c r="Q330" s="162">
        <v>0</v>
      </c>
      <c r="R330" s="162">
        <v>0</v>
      </c>
      <c r="S330" s="162">
        <v>11050</v>
      </c>
      <c r="T330" s="162">
        <v>11050</v>
      </c>
      <c r="U330" s="162">
        <v>87102</v>
      </c>
      <c r="V330" s="162">
        <v>87102</v>
      </c>
      <c r="W330" s="162">
        <v>87102</v>
      </c>
      <c r="X330" s="162">
        <v>87102</v>
      </c>
      <c r="Y330" s="162">
        <v>0</v>
      </c>
      <c r="Z330" s="162">
        <v>0</v>
      </c>
      <c r="AA330" s="162">
        <v>0</v>
      </c>
      <c r="AB330" s="162">
        <v>0</v>
      </c>
      <c r="AC330" s="162">
        <v>0</v>
      </c>
      <c r="AD330" s="144" t="s">
        <v>911</v>
      </c>
      <c r="AE330" s="165" t="s">
        <v>914</v>
      </c>
      <c r="AF330" s="144" t="s">
        <v>969</v>
      </c>
      <c r="AG330" s="144" t="s">
        <v>1035</v>
      </c>
      <c r="AH330" s="144" t="s">
        <v>919</v>
      </c>
      <c r="AI330" s="144" t="s">
        <v>919</v>
      </c>
      <c r="AJ330" s="144" t="s">
        <v>919</v>
      </c>
      <c r="AK330" s="144" t="s">
        <v>912</v>
      </c>
      <c r="AL330" s="144" t="s">
        <v>919</v>
      </c>
      <c r="AM330" s="144" t="s">
        <v>919</v>
      </c>
      <c r="AN330" s="144" t="s">
        <v>971</v>
      </c>
      <c r="AO330" s="144" t="s">
        <v>972</v>
      </c>
      <c r="AP330" s="144" t="s">
        <v>549</v>
      </c>
      <c r="AQ330" s="160" t="s">
        <v>922</v>
      </c>
      <c r="AR330" s="144" t="s">
        <v>923</v>
      </c>
    </row>
    <row r="331" spans="3:44">
      <c r="C331" s="160" t="s">
        <v>733</v>
      </c>
      <c r="D331" s="144" t="s">
        <v>659</v>
      </c>
      <c r="E331" s="161" t="s">
        <v>398</v>
      </c>
      <c r="F331" s="144" t="s">
        <v>434</v>
      </c>
      <c r="G331" s="144" t="s">
        <v>564</v>
      </c>
      <c r="H331" s="144" t="s">
        <v>660</v>
      </c>
      <c r="I331" s="144" t="s">
        <v>661</v>
      </c>
      <c r="J331" s="162">
        <v>95059</v>
      </c>
      <c r="K331" s="163">
        <v>0</v>
      </c>
      <c r="L331" s="162">
        <v>0</v>
      </c>
      <c r="M331" s="162">
        <v>0</v>
      </c>
      <c r="N331" s="162">
        <v>0</v>
      </c>
      <c r="O331" s="162">
        <v>0</v>
      </c>
      <c r="P331" s="163">
        <v>0</v>
      </c>
      <c r="Q331" s="162">
        <v>0</v>
      </c>
      <c r="R331" s="162">
        <v>0</v>
      </c>
      <c r="S331" s="162">
        <v>0</v>
      </c>
      <c r="T331" s="162">
        <v>0</v>
      </c>
      <c r="U331" s="162">
        <v>0</v>
      </c>
      <c r="V331" s="162">
        <v>0</v>
      </c>
      <c r="W331" s="162">
        <v>0</v>
      </c>
      <c r="X331" s="162">
        <v>0</v>
      </c>
      <c r="Y331" s="162">
        <v>0</v>
      </c>
      <c r="Z331" s="162">
        <v>0</v>
      </c>
      <c r="AA331" s="162">
        <v>0</v>
      </c>
      <c r="AB331" s="164">
        <v>-95059</v>
      </c>
      <c r="AC331" s="162">
        <v>0</v>
      </c>
      <c r="AD331" s="144" t="s">
        <v>911</v>
      </c>
      <c r="AE331" s="165" t="s">
        <v>914</v>
      </c>
      <c r="AF331" s="144" t="s">
        <v>969</v>
      </c>
      <c r="AG331" s="144" t="s">
        <v>1094</v>
      </c>
      <c r="AH331" s="144" t="s">
        <v>919</v>
      </c>
      <c r="AI331" s="144" t="s">
        <v>919</v>
      </c>
      <c r="AJ331" s="144" t="s">
        <v>919</v>
      </c>
      <c r="AK331" s="144" t="s">
        <v>912</v>
      </c>
      <c r="AL331" s="144" t="s">
        <v>919</v>
      </c>
      <c r="AM331" s="144" t="s">
        <v>919</v>
      </c>
      <c r="AN331" s="144" t="s">
        <v>971</v>
      </c>
      <c r="AO331" s="144" t="s">
        <v>972</v>
      </c>
      <c r="AP331" s="144" t="s">
        <v>661</v>
      </c>
      <c r="AQ331" s="160" t="s">
        <v>922</v>
      </c>
      <c r="AR331" s="144" t="s">
        <v>923</v>
      </c>
    </row>
    <row r="332" spans="3:44">
      <c r="C332" s="160" t="s">
        <v>733</v>
      </c>
      <c r="D332" s="144" t="s">
        <v>720</v>
      </c>
      <c r="E332" s="161" t="s">
        <v>398</v>
      </c>
      <c r="F332" s="144" t="s">
        <v>434</v>
      </c>
      <c r="G332" s="144" t="s">
        <v>564</v>
      </c>
      <c r="H332" s="144" t="s">
        <v>721</v>
      </c>
      <c r="I332" s="144" t="s">
        <v>722</v>
      </c>
      <c r="J332" s="162">
        <v>0</v>
      </c>
      <c r="K332" s="163">
        <v>0</v>
      </c>
      <c r="L332" s="162">
        <v>0</v>
      </c>
      <c r="M332" s="162">
        <v>0</v>
      </c>
      <c r="N332" s="162">
        <v>0</v>
      </c>
      <c r="O332" s="162">
        <v>0</v>
      </c>
      <c r="P332" s="163">
        <v>0</v>
      </c>
      <c r="Q332" s="162">
        <v>0</v>
      </c>
      <c r="R332" s="162">
        <v>0</v>
      </c>
      <c r="S332" s="162">
        <v>0</v>
      </c>
      <c r="T332" s="162">
        <v>0</v>
      </c>
      <c r="U332" s="162">
        <v>0</v>
      </c>
      <c r="V332" s="162">
        <v>0</v>
      </c>
      <c r="W332" s="162">
        <v>0</v>
      </c>
      <c r="X332" s="162">
        <v>0</v>
      </c>
      <c r="Y332" s="162">
        <v>0</v>
      </c>
      <c r="Z332" s="162">
        <v>0</v>
      </c>
      <c r="AA332" s="162">
        <v>0</v>
      </c>
      <c r="AB332" s="164">
        <v>-1013790</v>
      </c>
      <c r="AC332" s="162">
        <v>1013790</v>
      </c>
      <c r="AD332" s="144" t="s">
        <v>911</v>
      </c>
      <c r="AE332" s="165" t="s">
        <v>914</v>
      </c>
      <c r="AF332" s="144" t="s">
        <v>997</v>
      </c>
      <c r="AG332" s="144" t="s">
        <v>1129</v>
      </c>
      <c r="AH332" s="144" t="s">
        <v>919</v>
      </c>
      <c r="AI332" s="144" t="s">
        <v>919</v>
      </c>
      <c r="AJ332" s="144" t="s">
        <v>919</v>
      </c>
      <c r="AK332" s="144" t="s">
        <v>912</v>
      </c>
      <c r="AL332" s="144" t="s">
        <v>919</v>
      </c>
      <c r="AM332" s="144" t="s">
        <v>919</v>
      </c>
      <c r="AN332" s="144" t="s">
        <v>971</v>
      </c>
      <c r="AO332" s="144" t="s">
        <v>1037</v>
      </c>
      <c r="AP332" s="144" t="s">
        <v>722</v>
      </c>
      <c r="AQ332" s="160" t="s">
        <v>922</v>
      </c>
      <c r="AR332" s="144" t="s">
        <v>923</v>
      </c>
    </row>
    <row r="333" spans="3:44">
      <c r="C333" s="160" t="s">
        <v>733</v>
      </c>
      <c r="D333" s="144" t="s">
        <v>550</v>
      </c>
      <c r="E333" s="161" t="s">
        <v>398</v>
      </c>
      <c r="F333" s="144" t="s">
        <v>434</v>
      </c>
      <c r="G333" s="144" t="s">
        <v>564</v>
      </c>
      <c r="H333" s="144" t="s">
        <v>551</v>
      </c>
      <c r="I333" s="144" t="s">
        <v>551</v>
      </c>
      <c r="J333" s="162">
        <v>820636088</v>
      </c>
      <c r="K333" s="163">
        <v>416636088</v>
      </c>
      <c r="L333" s="162">
        <v>416636088</v>
      </c>
      <c r="M333" s="162">
        <v>0</v>
      </c>
      <c r="N333" s="162">
        <v>63385027.119999997</v>
      </c>
      <c r="O333" s="162">
        <v>0</v>
      </c>
      <c r="P333" s="163">
        <v>344960717.38999999</v>
      </c>
      <c r="Q333" s="162">
        <v>344531002.79000002</v>
      </c>
      <c r="R333" s="162">
        <v>0</v>
      </c>
      <c r="S333" s="162">
        <v>408345744.50999999</v>
      </c>
      <c r="T333" s="162">
        <v>408345744.50999999</v>
      </c>
      <c r="U333" s="162">
        <v>8290343.4900000002</v>
      </c>
      <c r="V333" s="162">
        <v>8290343.4900000002</v>
      </c>
      <c r="W333" s="162">
        <v>8290343.4900000002</v>
      </c>
      <c r="X333" s="162">
        <v>8290343.4900000002</v>
      </c>
      <c r="Y333" s="162">
        <v>0</v>
      </c>
      <c r="Z333" s="162">
        <v>0</v>
      </c>
      <c r="AA333" s="162">
        <v>0</v>
      </c>
      <c r="AB333" s="164">
        <v>-404000000</v>
      </c>
      <c r="AC333" s="162">
        <v>0</v>
      </c>
      <c r="AD333" s="144" t="s">
        <v>911</v>
      </c>
      <c r="AE333" s="165" t="s">
        <v>914</v>
      </c>
      <c r="AF333" s="144" t="s">
        <v>997</v>
      </c>
      <c r="AG333" s="144" t="s">
        <v>1036</v>
      </c>
      <c r="AH333" s="144" t="s">
        <v>919</v>
      </c>
      <c r="AI333" s="144" t="s">
        <v>919</v>
      </c>
      <c r="AJ333" s="144" t="s">
        <v>919</v>
      </c>
      <c r="AK333" s="144" t="s">
        <v>912</v>
      </c>
      <c r="AL333" s="144" t="s">
        <v>919</v>
      </c>
      <c r="AM333" s="144" t="s">
        <v>919</v>
      </c>
      <c r="AN333" s="144" t="s">
        <v>971</v>
      </c>
      <c r="AO333" s="144" t="s">
        <v>1037</v>
      </c>
      <c r="AP333" s="144" t="s">
        <v>551</v>
      </c>
      <c r="AQ333" s="160" t="s">
        <v>922</v>
      </c>
      <c r="AR333" s="144" t="s">
        <v>923</v>
      </c>
    </row>
    <row r="334" spans="3:44">
      <c r="C334" s="160" t="s">
        <v>733</v>
      </c>
      <c r="D334" s="144" t="s">
        <v>460</v>
      </c>
      <c r="E334" s="161" t="s">
        <v>398</v>
      </c>
      <c r="F334" s="144" t="s">
        <v>434</v>
      </c>
      <c r="G334" s="144" t="s">
        <v>564</v>
      </c>
      <c r="H334" s="144" t="s">
        <v>461</v>
      </c>
      <c r="I334" s="144" t="s">
        <v>462</v>
      </c>
      <c r="J334" s="162">
        <v>3653494</v>
      </c>
      <c r="K334" s="163">
        <v>1010000</v>
      </c>
      <c r="L334" s="162">
        <v>1010000</v>
      </c>
      <c r="M334" s="162">
        <v>0</v>
      </c>
      <c r="N334" s="162">
        <v>0</v>
      </c>
      <c r="O334" s="162">
        <v>0</v>
      </c>
      <c r="P334" s="163">
        <v>575296</v>
      </c>
      <c r="Q334" s="162">
        <v>575296</v>
      </c>
      <c r="R334" s="162">
        <v>0</v>
      </c>
      <c r="S334" s="162">
        <v>575296</v>
      </c>
      <c r="T334" s="162">
        <v>575296</v>
      </c>
      <c r="U334" s="162">
        <v>434704</v>
      </c>
      <c r="V334" s="162">
        <v>434704</v>
      </c>
      <c r="W334" s="162">
        <v>434704</v>
      </c>
      <c r="X334" s="162">
        <v>434704</v>
      </c>
      <c r="Y334" s="162">
        <v>0</v>
      </c>
      <c r="Z334" s="162">
        <v>0</v>
      </c>
      <c r="AA334" s="162">
        <v>0</v>
      </c>
      <c r="AB334" s="164">
        <v>-2643494</v>
      </c>
      <c r="AC334" s="162">
        <v>0</v>
      </c>
      <c r="AD334" s="144" t="s">
        <v>911</v>
      </c>
      <c r="AE334" s="165" t="s">
        <v>914</v>
      </c>
      <c r="AF334" s="144" t="s">
        <v>973</v>
      </c>
      <c r="AG334" s="144" t="s">
        <v>974</v>
      </c>
      <c r="AH334" s="144" t="s">
        <v>919</v>
      </c>
      <c r="AI334" s="144" t="s">
        <v>919</v>
      </c>
      <c r="AJ334" s="144" t="s">
        <v>919</v>
      </c>
      <c r="AK334" s="144" t="s">
        <v>912</v>
      </c>
      <c r="AL334" s="144" t="s">
        <v>919</v>
      </c>
      <c r="AM334" s="144" t="s">
        <v>919</v>
      </c>
      <c r="AN334" s="144" t="s">
        <v>971</v>
      </c>
      <c r="AO334" s="144" t="s">
        <v>975</v>
      </c>
      <c r="AP334" s="144" t="s">
        <v>462</v>
      </c>
      <c r="AQ334" s="160" t="s">
        <v>922</v>
      </c>
      <c r="AR334" s="144" t="s">
        <v>923</v>
      </c>
    </row>
    <row r="335" spans="3:44">
      <c r="C335" s="160" t="s">
        <v>733</v>
      </c>
      <c r="D335" s="144" t="s">
        <v>617</v>
      </c>
      <c r="E335" s="161" t="s">
        <v>398</v>
      </c>
      <c r="F335" s="144" t="s">
        <v>434</v>
      </c>
      <c r="G335" s="144" t="s">
        <v>564</v>
      </c>
      <c r="H335" s="144" t="s">
        <v>618</v>
      </c>
      <c r="I335" s="144" t="s">
        <v>619</v>
      </c>
      <c r="J335" s="162">
        <v>0</v>
      </c>
      <c r="K335" s="163">
        <v>1559750</v>
      </c>
      <c r="L335" s="162">
        <v>1559750</v>
      </c>
      <c r="M335" s="162">
        <v>0</v>
      </c>
      <c r="N335" s="162">
        <v>0</v>
      </c>
      <c r="O335" s="162">
        <v>0</v>
      </c>
      <c r="P335" s="163">
        <v>0</v>
      </c>
      <c r="Q335" s="162">
        <v>0</v>
      </c>
      <c r="R335" s="162">
        <v>0</v>
      </c>
      <c r="S335" s="162">
        <v>0</v>
      </c>
      <c r="T335" s="162">
        <v>0</v>
      </c>
      <c r="U335" s="162">
        <v>1559750</v>
      </c>
      <c r="V335" s="162">
        <v>1559750</v>
      </c>
      <c r="W335" s="162">
        <v>1559750</v>
      </c>
      <c r="X335" s="162">
        <v>1559750</v>
      </c>
      <c r="Y335" s="162">
        <v>0</v>
      </c>
      <c r="Z335" s="162">
        <v>0</v>
      </c>
      <c r="AA335" s="162">
        <v>0</v>
      </c>
      <c r="AB335" s="162">
        <v>0</v>
      </c>
      <c r="AC335" s="162">
        <v>1559750</v>
      </c>
      <c r="AD335" s="144" t="s">
        <v>911</v>
      </c>
      <c r="AE335" s="165" t="s">
        <v>914</v>
      </c>
      <c r="AF335" s="144" t="s">
        <v>973</v>
      </c>
      <c r="AG335" s="144" t="s">
        <v>1078</v>
      </c>
      <c r="AH335" s="144" t="s">
        <v>919</v>
      </c>
      <c r="AI335" s="144" t="s">
        <v>919</v>
      </c>
      <c r="AJ335" s="144" t="s">
        <v>919</v>
      </c>
      <c r="AK335" s="144" t="s">
        <v>912</v>
      </c>
      <c r="AL335" s="144" t="s">
        <v>919</v>
      </c>
      <c r="AM335" s="144" t="s">
        <v>919</v>
      </c>
      <c r="AN335" s="144" t="s">
        <v>971</v>
      </c>
      <c r="AO335" s="144" t="s">
        <v>975</v>
      </c>
      <c r="AP335" s="144" t="s">
        <v>619</v>
      </c>
      <c r="AQ335" s="160" t="s">
        <v>922</v>
      </c>
      <c r="AR335" s="144" t="s">
        <v>923</v>
      </c>
    </row>
    <row r="336" spans="3:44">
      <c r="C336" s="160" t="s">
        <v>733</v>
      </c>
      <c r="D336" s="144" t="s">
        <v>723</v>
      </c>
      <c r="E336" s="161" t="s">
        <v>398</v>
      </c>
      <c r="F336" s="144" t="s">
        <v>434</v>
      </c>
      <c r="G336" s="144" t="s">
        <v>564</v>
      </c>
      <c r="H336" s="144" t="s">
        <v>724</v>
      </c>
      <c r="I336" s="144" t="s">
        <v>725</v>
      </c>
      <c r="J336" s="162">
        <v>1000000</v>
      </c>
      <c r="K336" s="163">
        <v>2300000</v>
      </c>
      <c r="L336" s="162">
        <v>2300000</v>
      </c>
      <c r="M336" s="162">
        <v>0</v>
      </c>
      <c r="N336" s="162">
        <v>0</v>
      </c>
      <c r="O336" s="162">
        <v>0</v>
      </c>
      <c r="P336" s="163">
        <v>1739386.4</v>
      </c>
      <c r="Q336" s="162">
        <v>1739386.4</v>
      </c>
      <c r="R336" s="162">
        <v>0</v>
      </c>
      <c r="S336" s="162">
        <v>1739386.4</v>
      </c>
      <c r="T336" s="162">
        <v>1739386.4</v>
      </c>
      <c r="U336" s="162">
        <v>560613.6</v>
      </c>
      <c r="V336" s="162">
        <v>560613.6</v>
      </c>
      <c r="W336" s="162">
        <v>560613.6</v>
      </c>
      <c r="X336" s="162">
        <v>560613.6</v>
      </c>
      <c r="Y336" s="162">
        <v>0</v>
      </c>
      <c r="Z336" s="162">
        <v>0</v>
      </c>
      <c r="AA336" s="162">
        <v>0</v>
      </c>
      <c r="AB336" s="162">
        <v>0</v>
      </c>
      <c r="AC336" s="162">
        <v>1300000</v>
      </c>
      <c r="AD336" s="144" t="s">
        <v>911</v>
      </c>
      <c r="AE336" s="165" t="s">
        <v>914</v>
      </c>
      <c r="AF336" s="144" t="s">
        <v>1052</v>
      </c>
      <c r="AG336" s="144" t="s">
        <v>1130</v>
      </c>
      <c r="AH336" s="144" t="s">
        <v>919</v>
      </c>
      <c r="AI336" s="144" t="s">
        <v>919</v>
      </c>
      <c r="AJ336" s="144" t="s">
        <v>919</v>
      </c>
      <c r="AK336" s="144" t="s">
        <v>912</v>
      </c>
      <c r="AL336" s="144" t="s">
        <v>1131</v>
      </c>
      <c r="AM336" s="144" t="s">
        <v>919</v>
      </c>
      <c r="AN336" s="144" t="s">
        <v>971</v>
      </c>
      <c r="AO336" s="144" t="s">
        <v>1132</v>
      </c>
      <c r="AP336" s="144" t="s">
        <v>725</v>
      </c>
      <c r="AQ336" s="160" t="s">
        <v>922</v>
      </c>
      <c r="AR336" s="144" t="s">
        <v>923</v>
      </c>
    </row>
    <row r="337" spans="3:44">
      <c r="C337" s="160" t="s">
        <v>733</v>
      </c>
      <c r="D337" s="144" t="s">
        <v>463</v>
      </c>
      <c r="E337" s="161" t="s">
        <v>398</v>
      </c>
      <c r="F337" s="144" t="s">
        <v>434</v>
      </c>
      <c r="G337" s="144" t="s">
        <v>564</v>
      </c>
      <c r="H337" s="144" t="s">
        <v>464</v>
      </c>
      <c r="I337" s="144" t="s">
        <v>465</v>
      </c>
      <c r="J337" s="162">
        <v>4500000</v>
      </c>
      <c r="K337" s="163">
        <v>0</v>
      </c>
      <c r="L337" s="162">
        <v>0</v>
      </c>
      <c r="M337" s="162">
        <v>0</v>
      </c>
      <c r="N337" s="162">
        <v>0</v>
      </c>
      <c r="O337" s="162">
        <v>0</v>
      </c>
      <c r="P337" s="163">
        <v>0</v>
      </c>
      <c r="Q337" s="162">
        <v>0</v>
      </c>
      <c r="R337" s="162">
        <v>0</v>
      </c>
      <c r="S337" s="162">
        <v>0</v>
      </c>
      <c r="T337" s="162">
        <v>0</v>
      </c>
      <c r="U337" s="162">
        <v>0</v>
      </c>
      <c r="V337" s="162">
        <v>0</v>
      </c>
      <c r="W337" s="162">
        <v>0</v>
      </c>
      <c r="X337" s="162">
        <v>0</v>
      </c>
      <c r="Y337" s="162">
        <v>0</v>
      </c>
      <c r="Z337" s="162">
        <v>0</v>
      </c>
      <c r="AA337" s="162">
        <v>0</v>
      </c>
      <c r="AB337" s="164">
        <v>-4500000</v>
      </c>
      <c r="AC337" s="162">
        <v>0</v>
      </c>
      <c r="AD337" s="144" t="s">
        <v>911</v>
      </c>
      <c r="AE337" s="165" t="s">
        <v>914</v>
      </c>
      <c r="AF337" s="144" t="s">
        <v>976</v>
      </c>
      <c r="AG337" s="144" t="s">
        <v>977</v>
      </c>
      <c r="AH337" s="144" t="s">
        <v>919</v>
      </c>
      <c r="AI337" s="144" t="s">
        <v>919</v>
      </c>
      <c r="AJ337" s="144" t="s">
        <v>919</v>
      </c>
      <c r="AK337" s="144" t="s">
        <v>912</v>
      </c>
      <c r="AL337" s="144" t="s">
        <v>919</v>
      </c>
      <c r="AM337" s="144" t="s">
        <v>919</v>
      </c>
      <c r="AN337" s="144" t="s">
        <v>971</v>
      </c>
      <c r="AO337" s="144" t="s">
        <v>978</v>
      </c>
      <c r="AP337" s="144" t="s">
        <v>465</v>
      </c>
      <c r="AQ337" s="160" t="s">
        <v>922</v>
      </c>
      <c r="AR337" s="144" t="s">
        <v>923</v>
      </c>
    </row>
    <row r="338" spans="3:44">
      <c r="C338" s="160" t="s">
        <v>733</v>
      </c>
      <c r="D338" s="144" t="s">
        <v>671</v>
      </c>
      <c r="E338" s="161" t="s">
        <v>398</v>
      </c>
      <c r="F338" s="144" t="s">
        <v>434</v>
      </c>
      <c r="G338" s="144" t="s">
        <v>564</v>
      </c>
      <c r="H338" s="144" t="s">
        <v>672</v>
      </c>
      <c r="I338" s="144" t="s">
        <v>673</v>
      </c>
      <c r="J338" s="162">
        <v>1075130</v>
      </c>
      <c r="K338" s="163">
        <v>1075130</v>
      </c>
      <c r="L338" s="162">
        <v>1075130</v>
      </c>
      <c r="M338" s="162">
        <v>0</v>
      </c>
      <c r="N338" s="162">
        <v>40771.78</v>
      </c>
      <c r="O338" s="162">
        <v>0</v>
      </c>
      <c r="P338" s="163">
        <v>396779.43</v>
      </c>
      <c r="Q338" s="162">
        <v>0</v>
      </c>
      <c r="R338" s="162">
        <v>0</v>
      </c>
      <c r="S338" s="162">
        <v>437551.21</v>
      </c>
      <c r="T338" s="162">
        <v>437551.21</v>
      </c>
      <c r="U338" s="162">
        <v>637578.79</v>
      </c>
      <c r="V338" s="162">
        <v>637578.79</v>
      </c>
      <c r="W338" s="162">
        <v>637578.79</v>
      </c>
      <c r="X338" s="162">
        <v>637578.79</v>
      </c>
      <c r="Y338" s="162">
        <v>0</v>
      </c>
      <c r="Z338" s="162">
        <v>0</v>
      </c>
      <c r="AA338" s="162">
        <v>0</v>
      </c>
      <c r="AB338" s="162">
        <v>0</v>
      </c>
      <c r="AC338" s="162">
        <v>0</v>
      </c>
      <c r="AD338" s="144" t="s">
        <v>911</v>
      </c>
      <c r="AE338" s="165" t="s">
        <v>914</v>
      </c>
      <c r="AF338" s="144" t="s">
        <v>976</v>
      </c>
      <c r="AG338" s="144" t="s">
        <v>1098</v>
      </c>
      <c r="AH338" s="144" t="s">
        <v>919</v>
      </c>
      <c r="AI338" s="144" t="s">
        <v>919</v>
      </c>
      <c r="AJ338" s="144" t="s">
        <v>919</v>
      </c>
      <c r="AK338" s="144" t="s">
        <v>912</v>
      </c>
      <c r="AL338" s="144" t="s">
        <v>1099</v>
      </c>
      <c r="AM338" s="144" t="s">
        <v>919</v>
      </c>
      <c r="AN338" s="144" t="s">
        <v>971</v>
      </c>
      <c r="AO338" s="144" t="s">
        <v>978</v>
      </c>
      <c r="AP338" s="144" t="s">
        <v>673</v>
      </c>
      <c r="AQ338" s="160" t="s">
        <v>922</v>
      </c>
      <c r="AR338" s="144" t="s">
        <v>923</v>
      </c>
    </row>
    <row r="339" spans="3:44">
      <c r="C339" s="160" t="s">
        <v>733</v>
      </c>
      <c r="D339" s="144" t="s">
        <v>466</v>
      </c>
      <c r="E339" s="161" t="s">
        <v>398</v>
      </c>
      <c r="F339" s="144" t="s">
        <v>434</v>
      </c>
      <c r="G339" s="144" t="s">
        <v>564</v>
      </c>
      <c r="H339" s="144" t="s">
        <v>467</v>
      </c>
      <c r="I339" s="144" t="s">
        <v>468</v>
      </c>
      <c r="J339" s="162">
        <v>7662600</v>
      </c>
      <c r="K339" s="163">
        <v>325200</v>
      </c>
      <c r="L339" s="162">
        <v>325200</v>
      </c>
      <c r="M339" s="162">
        <v>0</v>
      </c>
      <c r="N339" s="162">
        <v>285217.78999999998</v>
      </c>
      <c r="O339" s="162">
        <v>0</v>
      </c>
      <c r="P339" s="163">
        <v>0</v>
      </c>
      <c r="Q339" s="162">
        <v>0</v>
      </c>
      <c r="R339" s="162">
        <v>0</v>
      </c>
      <c r="S339" s="162">
        <v>285217.78999999998</v>
      </c>
      <c r="T339" s="162">
        <v>285217.78999999998</v>
      </c>
      <c r="U339" s="162">
        <v>39982.21</v>
      </c>
      <c r="V339" s="162">
        <v>39982.21</v>
      </c>
      <c r="W339" s="162">
        <v>39982.21</v>
      </c>
      <c r="X339" s="162">
        <v>39982.21</v>
      </c>
      <c r="Y339" s="162">
        <v>0</v>
      </c>
      <c r="Z339" s="162">
        <v>0</v>
      </c>
      <c r="AA339" s="162">
        <v>0</v>
      </c>
      <c r="AB339" s="164">
        <v>-7337400</v>
      </c>
      <c r="AC339" s="162">
        <v>0</v>
      </c>
      <c r="AD339" s="144" t="s">
        <v>911</v>
      </c>
      <c r="AE339" s="165" t="s">
        <v>914</v>
      </c>
      <c r="AF339" s="144" t="s">
        <v>976</v>
      </c>
      <c r="AG339" s="144" t="s">
        <v>979</v>
      </c>
      <c r="AH339" s="144" t="s">
        <v>919</v>
      </c>
      <c r="AI339" s="144" t="s">
        <v>919</v>
      </c>
      <c r="AJ339" s="144" t="s">
        <v>919</v>
      </c>
      <c r="AK339" s="144" t="s">
        <v>912</v>
      </c>
      <c r="AL339" s="144" t="s">
        <v>919</v>
      </c>
      <c r="AM339" s="144" t="s">
        <v>919</v>
      </c>
      <c r="AN339" s="144" t="s">
        <v>971</v>
      </c>
      <c r="AO339" s="144" t="s">
        <v>978</v>
      </c>
      <c r="AP339" s="144" t="s">
        <v>468</v>
      </c>
      <c r="AQ339" s="160" t="s">
        <v>922</v>
      </c>
      <c r="AR339" s="144" t="s">
        <v>923</v>
      </c>
    </row>
    <row r="340" spans="3:44">
      <c r="C340" s="160" t="s">
        <v>733</v>
      </c>
      <c r="D340" s="144" t="s">
        <v>674</v>
      </c>
      <c r="E340" s="161" t="s">
        <v>398</v>
      </c>
      <c r="F340" s="144" t="s">
        <v>434</v>
      </c>
      <c r="G340" s="144" t="s">
        <v>564</v>
      </c>
      <c r="H340" s="144" t="s">
        <v>675</v>
      </c>
      <c r="I340" s="144" t="s">
        <v>675</v>
      </c>
      <c r="J340" s="162">
        <v>5388000</v>
      </c>
      <c r="K340" s="163">
        <v>11903000</v>
      </c>
      <c r="L340" s="162">
        <v>11903000</v>
      </c>
      <c r="M340" s="162">
        <v>0</v>
      </c>
      <c r="N340" s="162">
        <v>0</v>
      </c>
      <c r="O340" s="162">
        <v>0</v>
      </c>
      <c r="P340" s="163">
        <v>7809656</v>
      </c>
      <c r="Q340" s="162">
        <v>7809656</v>
      </c>
      <c r="R340" s="162">
        <v>0</v>
      </c>
      <c r="S340" s="162">
        <v>7809656</v>
      </c>
      <c r="T340" s="162">
        <v>7809656</v>
      </c>
      <c r="U340" s="162">
        <v>4093344</v>
      </c>
      <c r="V340" s="162">
        <v>4093344</v>
      </c>
      <c r="W340" s="162">
        <v>4093344</v>
      </c>
      <c r="X340" s="162">
        <v>4093344</v>
      </c>
      <c r="Y340" s="162">
        <v>0</v>
      </c>
      <c r="Z340" s="162">
        <v>0</v>
      </c>
      <c r="AA340" s="162">
        <v>0</v>
      </c>
      <c r="AB340" s="162">
        <v>0</v>
      </c>
      <c r="AC340" s="162">
        <v>6515000</v>
      </c>
      <c r="AD340" s="144" t="s">
        <v>911</v>
      </c>
      <c r="AE340" s="165" t="s">
        <v>914</v>
      </c>
      <c r="AF340" s="144" t="s">
        <v>976</v>
      </c>
      <c r="AG340" s="144" t="s">
        <v>1100</v>
      </c>
      <c r="AH340" s="144" t="s">
        <v>919</v>
      </c>
      <c r="AI340" s="144" t="s">
        <v>919</v>
      </c>
      <c r="AJ340" s="144" t="s">
        <v>919</v>
      </c>
      <c r="AK340" s="144" t="s">
        <v>912</v>
      </c>
      <c r="AL340" s="144" t="s">
        <v>919</v>
      </c>
      <c r="AM340" s="144" t="s">
        <v>919</v>
      </c>
      <c r="AN340" s="144" t="s">
        <v>971</v>
      </c>
      <c r="AO340" s="144" t="s">
        <v>978</v>
      </c>
      <c r="AP340" s="144" t="s">
        <v>675</v>
      </c>
      <c r="AQ340" s="160" t="s">
        <v>922</v>
      </c>
      <c r="AR340" s="144" t="s">
        <v>923</v>
      </c>
    </row>
    <row r="341" spans="3:44">
      <c r="C341" s="160" t="s">
        <v>733</v>
      </c>
      <c r="D341" s="144" t="s">
        <v>469</v>
      </c>
      <c r="E341" s="161" t="s">
        <v>398</v>
      </c>
      <c r="F341" s="144" t="s">
        <v>434</v>
      </c>
      <c r="G341" s="144" t="s">
        <v>564</v>
      </c>
      <c r="H341" s="144" t="s">
        <v>470</v>
      </c>
      <c r="I341" s="144" t="s">
        <v>471</v>
      </c>
      <c r="J341" s="162">
        <v>120000</v>
      </c>
      <c r="K341" s="163">
        <v>120000</v>
      </c>
      <c r="L341" s="162">
        <v>120000</v>
      </c>
      <c r="M341" s="162">
        <v>0</v>
      </c>
      <c r="N341" s="162">
        <v>0</v>
      </c>
      <c r="O341" s="162">
        <v>0</v>
      </c>
      <c r="P341" s="163">
        <v>118073.7</v>
      </c>
      <c r="Q341" s="162">
        <v>118073.7</v>
      </c>
      <c r="R341" s="162">
        <v>0</v>
      </c>
      <c r="S341" s="162">
        <v>118073.7</v>
      </c>
      <c r="T341" s="162">
        <v>118073.7</v>
      </c>
      <c r="U341" s="162">
        <v>1926.3</v>
      </c>
      <c r="V341" s="162">
        <v>1926.3</v>
      </c>
      <c r="W341" s="162">
        <v>1926.3</v>
      </c>
      <c r="X341" s="162">
        <v>1926.3</v>
      </c>
      <c r="Y341" s="162">
        <v>0</v>
      </c>
      <c r="Z341" s="162">
        <v>0</v>
      </c>
      <c r="AA341" s="162">
        <v>0</v>
      </c>
      <c r="AB341" s="162">
        <v>0</v>
      </c>
      <c r="AC341" s="162">
        <v>0</v>
      </c>
      <c r="AD341" s="144" t="s">
        <v>911</v>
      </c>
      <c r="AE341" s="165" t="s">
        <v>914</v>
      </c>
      <c r="AF341" s="144" t="s">
        <v>976</v>
      </c>
      <c r="AG341" s="144" t="s">
        <v>980</v>
      </c>
      <c r="AH341" s="144" t="s">
        <v>919</v>
      </c>
      <c r="AI341" s="144" t="s">
        <v>919</v>
      </c>
      <c r="AJ341" s="144" t="s">
        <v>919</v>
      </c>
      <c r="AK341" s="144" t="s">
        <v>912</v>
      </c>
      <c r="AL341" s="144" t="s">
        <v>919</v>
      </c>
      <c r="AM341" s="144" t="s">
        <v>919</v>
      </c>
      <c r="AN341" s="144" t="s">
        <v>971</v>
      </c>
      <c r="AO341" s="144" t="s">
        <v>978</v>
      </c>
      <c r="AP341" s="144" t="s">
        <v>471</v>
      </c>
      <c r="AQ341" s="160" t="s">
        <v>922</v>
      </c>
      <c r="AR341" s="144" t="s">
        <v>923</v>
      </c>
    </row>
    <row r="342" spans="3:44">
      <c r="C342" s="160" t="s">
        <v>733</v>
      </c>
      <c r="D342" s="144" t="s">
        <v>620</v>
      </c>
      <c r="E342" s="161" t="s">
        <v>398</v>
      </c>
      <c r="F342" s="144" t="s">
        <v>434</v>
      </c>
      <c r="G342" s="144" t="s">
        <v>564</v>
      </c>
      <c r="H342" s="144" t="s">
        <v>621</v>
      </c>
      <c r="I342" s="144" t="s">
        <v>622</v>
      </c>
      <c r="J342" s="162">
        <v>11793</v>
      </c>
      <c r="K342" s="163">
        <v>11793</v>
      </c>
      <c r="L342" s="162">
        <v>11793</v>
      </c>
      <c r="M342" s="162">
        <v>0</v>
      </c>
      <c r="N342" s="162">
        <v>0</v>
      </c>
      <c r="O342" s="162">
        <v>0</v>
      </c>
      <c r="P342" s="163">
        <v>1130</v>
      </c>
      <c r="Q342" s="162">
        <v>1130</v>
      </c>
      <c r="R342" s="162">
        <v>0</v>
      </c>
      <c r="S342" s="162">
        <v>1130</v>
      </c>
      <c r="T342" s="162">
        <v>1130</v>
      </c>
      <c r="U342" s="162">
        <v>10663</v>
      </c>
      <c r="V342" s="162">
        <v>10663</v>
      </c>
      <c r="W342" s="162">
        <v>10663</v>
      </c>
      <c r="X342" s="162">
        <v>10663</v>
      </c>
      <c r="Y342" s="162">
        <v>0</v>
      </c>
      <c r="Z342" s="162">
        <v>0</v>
      </c>
      <c r="AA342" s="162">
        <v>0</v>
      </c>
      <c r="AB342" s="162">
        <v>0</v>
      </c>
      <c r="AC342" s="162">
        <v>0</v>
      </c>
      <c r="AD342" s="144" t="s">
        <v>911</v>
      </c>
      <c r="AE342" s="165" t="s">
        <v>914</v>
      </c>
      <c r="AF342" s="144" t="s">
        <v>976</v>
      </c>
      <c r="AG342" s="144" t="s">
        <v>1079</v>
      </c>
      <c r="AH342" s="144" t="s">
        <v>919</v>
      </c>
      <c r="AI342" s="144" t="s">
        <v>919</v>
      </c>
      <c r="AJ342" s="144" t="s">
        <v>919</v>
      </c>
      <c r="AK342" s="144" t="s">
        <v>912</v>
      </c>
      <c r="AL342" s="144" t="s">
        <v>919</v>
      </c>
      <c r="AM342" s="144" t="s">
        <v>919</v>
      </c>
      <c r="AN342" s="144" t="s">
        <v>971</v>
      </c>
      <c r="AO342" s="144" t="s">
        <v>978</v>
      </c>
      <c r="AP342" s="144" t="s">
        <v>622</v>
      </c>
      <c r="AQ342" s="160" t="s">
        <v>922</v>
      </c>
      <c r="AR342" s="144" t="s">
        <v>923</v>
      </c>
    </row>
    <row r="343" spans="3:44">
      <c r="C343" s="160" t="s">
        <v>733</v>
      </c>
      <c r="D343" s="144" t="s">
        <v>472</v>
      </c>
      <c r="E343" s="161" t="s">
        <v>398</v>
      </c>
      <c r="F343" s="144" t="s">
        <v>434</v>
      </c>
      <c r="G343" s="144" t="s">
        <v>564</v>
      </c>
      <c r="H343" s="144" t="s">
        <v>473</v>
      </c>
      <c r="I343" s="144" t="s">
        <v>474</v>
      </c>
      <c r="J343" s="162">
        <v>2025000</v>
      </c>
      <c r="K343" s="163">
        <v>2700000</v>
      </c>
      <c r="L343" s="162">
        <v>2700000</v>
      </c>
      <c r="M343" s="162">
        <v>0</v>
      </c>
      <c r="N343" s="162">
        <v>0</v>
      </c>
      <c r="O343" s="162">
        <v>0</v>
      </c>
      <c r="P343" s="163">
        <v>1968721.03</v>
      </c>
      <c r="Q343" s="162">
        <v>1968721.03</v>
      </c>
      <c r="R343" s="162">
        <v>0</v>
      </c>
      <c r="S343" s="162">
        <v>1968721.03</v>
      </c>
      <c r="T343" s="162">
        <v>1968721.03</v>
      </c>
      <c r="U343" s="162">
        <v>731278.97</v>
      </c>
      <c r="V343" s="162">
        <v>731278.97</v>
      </c>
      <c r="W343" s="162">
        <v>731278.97</v>
      </c>
      <c r="X343" s="162">
        <v>731278.97</v>
      </c>
      <c r="Y343" s="162">
        <v>0</v>
      </c>
      <c r="Z343" s="162">
        <v>0</v>
      </c>
      <c r="AA343" s="162">
        <v>0</v>
      </c>
      <c r="AB343" s="162">
        <v>0</v>
      </c>
      <c r="AC343" s="162">
        <v>675000</v>
      </c>
      <c r="AD343" s="144" t="s">
        <v>911</v>
      </c>
      <c r="AE343" s="165" t="s">
        <v>914</v>
      </c>
      <c r="AF343" s="144" t="s">
        <v>976</v>
      </c>
      <c r="AG343" s="144" t="s">
        <v>981</v>
      </c>
      <c r="AH343" s="144" t="s">
        <v>919</v>
      </c>
      <c r="AI343" s="144" t="s">
        <v>919</v>
      </c>
      <c r="AJ343" s="144" t="s">
        <v>919</v>
      </c>
      <c r="AK343" s="144" t="s">
        <v>912</v>
      </c>
      <c r="AL343" s="144" t="s">
        <v>919</v>
      </c>
      <c r="AM343" s="144" t="s">
        <v>919</v>
      </c>
      <c r="AN343" s="144" t="s">
        <v>971</v>
      </c>
      <c r="AO343" s="144" t="s">
        <v>978</v>
      </c>
      <c r="AP343" s="144" t="s">
        <v>474</v>
      </c>
      <c r="AQ343" s="160" t="s">
        <v>922</v>
      </c>
      <c r="AR343" s="144" t="s">
        <v>923</v>
      </c>
    </row>
    <row r="344" spans="3:44">
      <c r="C344" s="160" t="s">
        <v>733</v>
      </c>
      <c r="D344" s="144" t="s">
        <v>475</v>
      </c>
      <c r="E344" s="161" t="s">
        <v>398</v>
      </c>
      <c r="F344" s="144" t="s">
        <v>434</v>
      </c>
      <c r="G344" s="144" t="s">
        <v>564</v>
      </c>
      <c r="H344" s="144" t="s">
        <v>476</v>
      </c>
      <c r="I344" s="144" t="s">
        <v>477</v>
      </c>
      <c r="J344" s="162">
        <v>40271</v>
      </c>
      <c r="K344" s="163">
        <v>40271</v>
      </c>
      <c r="L344" s="162">
        <v>40271</v>
      </c>
      <c r="M344" s="162">
        <v>0</v>
      </c>
      <c r="N344" s="162">
        <v>0</v>
      </c>
      <c r="O344" s="162">
        <v>0</v>
      </c>
      <c r="P344" s="163">
        <v>0</v>
      </c>
      <c r="Q344" s="162">
        <v>0</v>
      </c>
      <c r="R344" s="162">
        <v>0</v>
      </c>
      <c r="S344" s="162">
        <v>0</v>
      </c>
      <c r="T344" s="162">
        <v>0</v>
      </c>
      <c r="U344" s="162">
        <v>40271</v>
      </c>
      <c r="V344" s="162">
        <v>40271</v>
      </c>
      <c r="W344" s="162">
        <v>40271</v>
      </c>
      <c r="X344" s="162">
        <v>40271</v>
      </c>
      <c r="Y344" s="162">
        <v>0</v>
      </c>
      <c r="Z344" s="162">
        <v>0</v>
      </c>
      <c r="AA344" s="162">
        <v>0</v>
      </c>
      <c r="AB344" s="162">
        <v>0</v>
      </c>
      <c r="AC344" s="162">
        <v>0</v>
      </c>
      <c r="AD344" s="144" t="s">
        <v>911</v>
      </c>
      <c r="AE344" s="165" t="s">
        <v>914</v>
      </c>
      <c r="AF344" s="144" t="s">
        <v>976</v>
      </c>
      <c r="AG344" s="144" t="s">
        <v>982</v>
      </c>
      <c r="AH344" s="144" t="s">
        <v>919</v>
      </c>
      <c r="AI344" s="144" t="s">
        <v>919</v>
      </c>
      <c r="AJ344" s="144" t="s">
        <v>919</v>
      </c>
      <c r="AK344" s="144" t="s">
        <v>912</v>
      </c>
      <c r="AL344" s="144" t="s">
        <v>919</v>
      </c>
      <c r="AM344" s="144" t="s">
        <v>919</v>
      </c>
      <c r="AN344" s="144" t="s">
        <v>971</v>
      </c>
      <c r="AO344" s="144" t="s">
        <v>978</v>
      </c>
      <c r="AP344" s="144" t="s">
        <v>477</v>
      </c>
      <c r="AQ344" s="160" t="s">
        <v>922</v>
      </c>
      <c r="AR344" s="144" t="s">
        <v>923</v>
      </c>
    </row>
    <row r="345" spans="3:44">
      <c r="C345" s="160" t="s">
        <v>733</v>
      </c>
      <c r="D345" s="144" t="s">
        <v>478</v>
      </c>
      <c r="E345" s="161" t="s">
        <v>410</v>
      </c>
      <c r="F345" s="144" t="s">
        <v>479</v>
      </c>
      <c r="G345" s="144" t="s">
        <v>564</v>
      </c>
      <c r="H345" s="144" t="s">
        <v>480</v>
      </c>
      <c r="I345" s="144" t="s">
        <v>481</v>
      </c>
      <c r="J345" s="162">
        <v>3500000</v>
      </c>
      <c r="K345" s="163">
        <v>1900000</v>
      </c>
      <c r="L345" s="162">
        <v>1900000</v>
      </c>
      <c r="M345" s="162">
        <v>0</v>
      </c>
      <c r="N345" s="162">
        <v>0</v>
      </c>
      <c r="O345" s="162">
        <v>0</v>
      </c>
      <c r="P345" s="163">
        <v>1265600</v>
      </c>
      <c r="Q345" s="162">
        <v>1265600</v>
      </c>
      <c r="R345" s="162">
        <v>0</v>
      </c>
      <c r="S345" s="162">
        <v>1265600</v>
      </c>
      <c r="T345" s="162">
        <v>1265600</v>
      </c>
      <c r="U345" s="162">
        <v>634400</v>
      </c>
      <c r="V345" s="162">
        <v>634400</v>
      </c>
      <c r="W345" s="162">
        <v>634400</v>
      </c>
      <c r="X345" s="162">
        <v>634400</v>
      </c>
      <c r="Y345" s="162">
        <v>0</v>
      </c>
      <c r="Z345" s="162">
        <v>0</v>
      </c>
      <c r="AA345" s="162">
        <v>0</v>
      </c>
      <c r="AB345" s="164">
        <v>-1600000</v>
      </c>
      <c r="AC345" s="162">
        <v>0</v>
      </c>
      <c r="AD345" s="144" t="s">
        <v>911</v>
      </c>
      <c r="AE345" s="165" t="s">
        <v>915</v>
      </c>
      <c r="AF345" s="144" t="s">
        <v>983</v>
      </c>
      <c r="AG345" s="144" t="s">
        <v>984</v>
      </c>
      <c r="AH345" s="144" t="s">
        <v>919</v>
      </c>
      <c r="AI345" s="144" t="s">
        <v>919</v>
      </c>
      <c r="AJ345" s="144" t="s">
        <v>919</v>
      </c>
      <c r="AK345" s="144" t="s">
        <v>912</v>
      </c>
      <c r="AL345" s="144" t="s">
        <v>919</v>
      </c>
      <c r="AM345" s="144" t="s">
        <v>919</v>
      </c>
      <c r="AN345" s="144" t="s">
        <v>985</v>
      </c>
      <c r="AO345" s="144" t="s">
        <v>986</v>
      </c>
      <c r="AP345" s="144" t="s">
        <v>481</v>
      </c>
      <c r="AQ345" s="160" t="s">
        <v>922</v>
      </c>
      <c r="AR345" s="144" t="s">
        <v>929</v>
      </c>
    </row>
    <row r="346" spans="3:44">
      <c r="C346" s="160" t="s">
        <v>733</v>
      </c>
      <c r="D346" s="144" t="s">
        <v>726</v>
      </c>
      <c r="E346" s="161" t="s">
        <v>410</v>
      </c>
      <c r="F346" s="144" t="s">
        <v>479</v>
      </c>
      <c r="G346" s="144" t="s">
        <v>564</v>
      </c>
      <c r="H346" s="144" t="s">
        <v>727</v>
      </c>
      <c r="I346" s="144" t="s">
        <v>728</v>
      </c>
      <c r="J346" s="162">
        <v>700000</v>
      </c>
      <c r="K346" s="163">
        <v>700000</v>
      </c>
      <c r="L346" s="162">
        <v>700000</v>
      </c>
      <c r="M346" s="162">
        <v>0</v>
      </c>
      <c r="N346" s="162">
        <v>28318.82</v>
      </c>
      <c r="O346" s="162">
        <v>0</v>
      </c>
      <c r="P346" s="163">
        <v>522694.21</v>
      </c>
      <c r="Q346" s="162">
        <v>0</v>
      </c>
      <c r="R346" s="162">
        <v>0</v>
      </c>
      <c r="S346" s="162">
        <v>551013.03</v>
      </c>
      <c r="T346" s="162">
        <v>551013.03</v>
      </c>
      <c r="U346" s="162">
        <v>148986.97</v>
      </c>
      <c r="V346" s="162">
        <v>148986.97</v>
      </c>
      <c r="W346" s="162">
        <v>148986.97</v>
      </c>
      <c r="X346" s="162">
        <v>148986.97</v>
      </c>
      <c r="Y346" s="162">
        <v>0</v>
      </c>
      <c r="Z346" s="162">
        <v>0</v>
      </c>
      <c r="AA346" s="162">
        <v>0</v>
      </c>
      <c r="AB346" s="162">
        <v>0</v>
      </c>
      <c r="AC346" s="162">
        <v>0</v>
      </c>
      <c r="AD346" s="144" t="s">
        <v>911</v>
      </c>
      <c r="AE346" s="165" t="s">
        <v>915</v>
      </c>
      <c r="AF346" s="144" t="s">
        <v>983</v>
      </c>
      <c r="AG346" s="144" t="s">
        <v>1133</v>
      </c>
      <c r="AH346" s="144" t="s">
        <v>919</v>
      </c>
      <c r="AI346" s="144" t="s">
        <v>919</v>
      </c>
      <c r="AJ346" s="144" t="s">
        <v>919</v>
      </c>
      <c r="AK346" s="144" t="s">
        <v>912</v>
      </c>
      <c r="AL346" s="144" t="s">
        <v>919</v>
      </c>
      <c r="AM346" s="144" t="s">
        <v>919</v>
      </c>
      <c r="AN346" s="144" t="s">
        <v>985</v>
      </c>
      <c r="AO346" s="144" t="s">
        <v>986</v>
      </c>
      <c r="AP346" s="144" t="s">
        <v>728</v>
      </c>
      <c r="AQ346" s="160" t="s">
        <v>922</v>
      </c>
      <c r="AR346" s="144" t="s">
        <v>929</v>
      </c>
    </row>
    <row r="347" spans="3:44">
      <c r="C347" s="160" t="s">
        <v>733</v>
      </c>
      <c r="D347" s="144" t="s">
        <v>626</v>
      </c>
      <c r="E347" s="161" t="s">
        <v>410</v>
      </c>
      <c r="F347" s="144" t="s">
        <v>479</v>
      </c>
      <c r="G347" s="144" t="s">
        <v>564</v>
      </c>
      <c r="H347" s="144" t="s">
        <v>627</v>
      </c>
      <c r="I347" s="144" t="s">
        <v>628</v>
      </c>
      <c r="J347" s="162">
        <v>2800000</v>
      </c>
      <c r="K347" s="163">
        <v>7106400</v>
      </c>
      <c r="L347" s="162">
        <v>7106400</v>
      </c>
      <c r="M347" s="162">
        <v>0</v>
      </c>
      <c r="N347" s="162">
        <v>11158.97</v>
      </c>
      <c r="O347" s="162">
        <v>0</v>
      </c>
      <c r="P347" s="163">
        <v>5836165.2400000002</v>
      </c>
      <c r="Q347" s="162">
        <v>2446165.2400000002</v>
      </c>
      <c r="R347" s="162">
        <v>0</v>
      </c>
      <c r="S347" s="162">
        <v>5847324.21</v>
      </c>
      <c r="T347" s="162">
        <v>5847324.21</v>
      </c>
      <c r="U347" s="162">
        <v>1259075.79</v>
      </c>
      <c r="V347" s="162">
        <v>1259075.79</v>
      </c>
      <c r="W347" s="162">
        <v>1259075.79</v>
      </c>
      <c r="X347" s="162">
        <v>1259075.79</v>
      </c>
      <c r="Y347" s="162">
        <v>0</v>
      </c>
      <c r="Z347" s="162">
        <v>0</v>
      </c>
      <c r="AA347" s="162">
        <v>0</v>
      </c>
      <c r="AB347" s="162">
        <v>0</v>
      </c>
      <c r="AC347" s="162">
        <v>4306400</v>
      </c>
      <c r="AD347" s="144" t="s">
        <v>911</v>
      </c>
      <c r="AE347" s="165" t="s">
        <v>915</v>
      </c>
      <c r="AF347" s="144" t="s">
        <v>983</v>
      </c>
      <c r="AG347" s="144" t="s">
        <v>1081</v>
      </c>
      <c r="AH347" s="144" t="s">
        <v>919</v>
      </c>
      <c r="AI347" s="144" t="s">
        <v>919</v>
      </c>
      <c r="AJ347" s="144" t="s">
        <v>919</v>
      </c>
      <c r="AK347" s="144" t="s">
        <v>912</v>
      </c>
      <c r="AL347" s="144" t="s">
        <v>919</v>
      </c>
      <c r="AM347" s="144" t="s">
        <v>919</v>
      </c>
      <c r="AN347" s="144" t="s">
        <v>985</v>
      </c>
      <c r="AO347" s="144" t="s">
        <v>986</v>
      </c>
      <c r="AP347" s="144" t="s">
        <v>628</v>
      </c>
      <c r="AQ347" s="160" t="s">
        <v>922</v>
      </c>
      <c r="AR347" s="144" t="s">
        <v>929</v>
      </c>
    </row>
    <row r="348" spans="3:44">
      <c r="C348" s="160" t="s">
        <v>733</v>
      </c>
      <c r="D348" s="144" t="s">
        <v>739</v>
      </c>
      <c r="E348" s="161" t="s">
        <v>398</v>
      </c>
      <c r="F348" s="144" t="s">
        <v>492</v>
      </c>
      <c r="G348" s="144" t="s">
        <v>564</v>
      </c>
      <c r="H348" s="144" t="s">
        <v>493</v>
      </c>
      <c r="I348" s="144" t="s">
        <v>494</v>
      </c>
      <c r="J348" s="162">
        <v>13574145</v>
      </c>
      <c r="K348" s="163">
        <v>13487389</v>
      </c>
      <c r="L348" s="162">
        <v>13487389</v>
      </c>
      <c r="M348" s="162">
        <v>0</v>
      </c>
      <c r="N348" s="162">
        <v>0</v>
      </c>
      <c r="O348" s="162">
        <v>0</v>
      </c>
      <c r="P348" s="163">
        <v>12075766</v>
      </c>
      <c r="Q348" s="162">
        <v>12075766</v>
      </c>
      <c r="R348" s="162">
        <v>0</v>
      </c>
      <c r="S348" s="162">
        <v>12075766</v>
      </c>
      <c r="T348" s="162">
        <v>12075766</v>
      </c>
      <c r="U348" s="162">
        <v>1411623</v>
      </c>
      <c r="V348" s="162">
        <v>1411623</v>
      </c>
      <c r="W348" s="162">
        <v>1411623</v>
      </c>
      <c r="X348" s="162">
        <v>1411623</v>
      </c>
      <c r="Y348" s="162">
        <v>0</v>
      </c>
      <c r="Z348" s="162">
        <v>0</v>
      </c>
      <c r="AA348" s="162">
        <v>0</v>
      </c>
      <c r="AB348" s="164">
        <v>-86756</v>
      </c>
      <c r="AC348" s="162">
        <v>0</v>
      </c>
      <c r="AD348" s="144" t="s">
        <v>911</v>
      </c>
      <c r="AE348" s="165" t="s">
        <v>916</v>
      </c>
      <c r="AF348" s="144" t="s">
        <v>992</v>
      </c>
      <c r="AG348" s="144" t="s">
        <v>993</v>
      </c>
      <c r="AH348" s="144" t="s">
        <v>934</v>
      </c>
      <c r="AI348" s="144" t="s">
        <v>919</v>
      </c>
      <c r="AJ348" s="144" t="s">
        <v>919</v>
      </c>
      <c r="AK348" s="144" t="s">
        <v>912</v>
      </c>
      <c r="AL348" s="144" t="s">
        <v>1048</v>
      </c>
      <c r="AM348" s="144" t="s">
        <v>1010</v>
      </c>
      <c r="AN348" s="144" t="s">
        <v>994</v>
      </c>
      <c r="AO348" s="144" t="s">
        <v>995</v>
      </c>
      <c r="AP348" s="144" t="s">
        <v>996</v>
      </c>
      <c r="AQ348" s="160" t="s">
        <v>922</v>
      </c>
      <c r="AR348" s="144" t="s">
        <v>923</v>
      </c>
    </row>
    <row r="349" spans="3:44">
      <c r="C349" s="160" t="s">
        <v>733</v>
      </c>
      <c r="D349" s="144" t="s">
        <v>740</v>
      </c>
      <c r="E349" s="161" t="s">
        <v>398</v>
      </c>
      <c r="F349" s="144" t="s">
        <v>492</v>
      </c>
      <c r="G349" s="144" t="s">
        <v>564</v>
      </c>
      <c r="H349" s="144" t="s">
        <v>496</v>
      </c>
      <c r="I349" s="144" t="s">
        <v>497</v>
      </c>
      <c r="J349" s="162">
        <v>2406763</v>
      </c>
      <c r="K349" s="163">
        <v>2391381</v>
      </c>
      <c r="L349" s="162">
        <v>2391381</v>
      </c>
      <c r="M349" s="162">
        <v>0</v>
      </c>
      <c r="N349" s="162">
        <v>0</v>
      </c>
      <c r="O349" s="162">
        <v>0</v>
      </c>
      <c r="P349" s="163">
        <v>2141093</v>
      </c>
      <c r="Q349" s="162">
        <v>2141093</v>
      </c>
      <c r="R349" s="162">
        <v>0</v>
      </c>
      <c r="S349" s="162">
        <v>2141093</v>
      </c>
      <c r="T349" s="162">
        <v>2141093</v>
      </c>
      <c r="U349" s="162">
        <v>250288</v>
      </c>
      <c r="V349" s="162">
        <v>250288</v>
      </c>
      <c r="W349" s="162">
        <v>250288</v>
      </c>
      <c r="X349" s="162">
        <v>250288</v>
      </c>
      <c r="Y349" s="162">
        <v>0</v>
      </c>
      <c r="Z349" s="162">
        <v>0</v>
      </c>
      <c r="AA349" s="162">
        <v>0</v>
      </c>
      <c r="AB349" s="164">
        <v>-15382</v>
      </c>
      <c r="AC349" s="162">
        <v>0</v>
      </c>
      <c r="AD349" s="144" t="s">
        <v>911</v>
      </c>
      <c r="AE349" s="165" t="s">
        <v>916</v>
      </c>
      <c r="AF349" s="144" t="s">
        <v>992</v>
      </c>
      <c r="AG349" s="144" t="s">
        <v>993</v>
      </c>
      <c r="AH349" s="144" t="s">
        <v>997</v>
      </c>
      <c r="AI349" s="144" t="s">
        <v>919</v>
      </c>
      <c r="AJ349" s="144" t="s">
        <v>919</v>
      </c>
      <c r="AK349" s="144" t="s">
        <v>912</v>
      </c>
      <c r="AL349" s="144" t="s">
        <v>1049</v>
      </c>
      <c r="AM349" s="144" t="s">
        <v>1006</v>
      </c>
      <c r="AN349" s="144" t="s">
        <v>994</v>
      </c>
      <c r="AO349" s="144" t="s">
        <v>995</v>
      </c>
      <c r="AP349" s="144" t="s">
        <v>996</v>
      </c>
      <c r="AQ349" s="160" t="s">
        <v>922</v>
      </c>
      <c r="AR349" s="144" t="s">
        <v>923</v>
      </c>
    </row>
    <row r="350" spans="3:44">
      <c r="C350" s="160" t="s">
        <v>733</v>
      </c>
      <c r="D350" s="144" t="s">
        <v>500</v>
      </c>
      <c r="E350" s="161" t="s">
        <v>398</v>
      </c>
      <c r="F350" s="144" t="s">
        <v>400</v>
      </c>
      <c r="G350" s="144" t="s">
        <v>564</v>
      </c>
      <c r="H350" s="144" t="s">
        <v>501</v>
      </c>
      <c r="I350" s="144" t="s">
        <v>501</v>
      </c>
      <c r="J350" s="162">
        <v>5599000</v>
      </c>
      <c r="K350" s="163">
        <v>20599000</v>
      </c>
      <c r="L350" s="162">
        <v>20599000</v>
      </c>
      <c r="M350" s="162">
        <v>0</v>
      </c>
      <c r="N350" s="162">
        <v>0</v>
      </c>
      <c r="O350" s="162">
        <v>0</v>
      </c>
      <c r="P350" s="163">
        <v>11359238</v>
      </c>
      <c r="Q350" s="162">
        <v>11359238</v>
      </c>
      <c r="R350" s="162">
        <v>0</v>
      </c>
      <c r="S350" s="162">
        <v>11359238</v>
      </c>
      <c r="T350" s="162">
        <v>11359238</v>
      </c>
      <c r="U350" s="162">
        <v>9239762</v>
      </c>
      <c r="V350" s="162">
        <v>9239762</v>
      </c>
      <c r="W350" s="162">
        <v>9239762</v>
      </c>
      <c r="X350" s="162">
        <v>9239762</v>
      </c>
      <c r="Y350" s="162">
        <v>0</v>
      </c>
      <c r="Z350" s="162">
        <v>0</v>
      </c>
      <c r="AA350" s="162">
        <v>0</v>
      </c>
      <c r="AB350" s="162">
        <v>0</v>
      </c>
      <c r="AC350" s="162">
        <v>15000000</v>
      </c>
      <c r="AD350" s="144" t="s">
        <v>911</v>
      </c>
      <c r="AE350" s="165" t="s">
        <v>916</v>
      </c>
      <c r="AF350" s="144" t="s">
        <v>998</v>
      </c>
      <c r="AG350" s="144" t="s">
        <v>1001</v>
      </c>
      <c r="AH350" s="144" t="s">
        <v>919</v>
      </c>
      <c r="AI350" s="144" t="s">
        <v>919</v>
      </c>
      <c r="AJ350" s="144" t="s">
        <v>919</v>
      </c>
      <c r="AK350" s="144" t="s">
        <v>912</v>
      </c>
      <c r="AL350" s="144" t="s">
        <v>919</v>
      </c>
      <c r="AM350" s="144" t="s">
        <v>919</v>
      </c>
      <c r="AN350" s="144" t="s">
        <v>994</v>
      </c>
      <c r="AO350" s="144" t="s">
        <v>1000</v>
      </c>
      <c r="AP350" s="144" t="s">
        <v>501</v>
      </c>
      <c r="AQ350" s="160" t="s">
        <v>922</v>
      </c>
      <c r="AR350" s="144" t="s">
        <v>923</v>
      </c>
    </row>
    <row r="351" spans="3:44">
      <c r="C351" s="160" t="s">
        <v>741</v>
      </c>
      <c r="D351" s="144" t="s">
        <v>397</v>
      </c>
      <c r="E351" s="161" t="s">
        <v>398</v>
      </c>
      <c r="F351" s="144" t="s">
        <v>399</v>
      </c>
      <c r="G351" s="144" t="s">
        <v>564</v>
      </c>
      <c r="H351" s="144" t="s">
        <v>401</v>
      </c>
      <c r="I351" s="144" t="s">
        <v>402</v>
      </c>
      <c r="J351" s="162">
        <v>474209628</v>
      </c>
      <c r="K351" s="163">
        <v>459576142</v>
      </c>
      <c r="L351" s="162">
        <v>459576142</v>
      </c>
      <c r="M351" s="162">
        <v>0</v>
      </c>
      <c r="N351" s="162">
        <v>0</v>
      </c>
      <c r="O351" s="162">
        <v>0</v>
      </c>
      <c r="P351" s="163">
        <v>417145923.17000002</v>
      </c>
      <c r="Q351" s="162">
        <v>417145923.17000002</v>
      </c>
      <c r="R351" s="162">
        <v>0</v>
      </c>
      <c r="S351" s="162">
        <v>417145923.17000002</v>
      </c>
      <c r="T351" s="162">
        <v>417145923.17000002</v>
      </c>
      <c r="U351" s="162">
        <v>42430218.829999998</v>
      </c>
      <c r="V351" s="162">
        <v>42430218.829999998</v>
      </c>
      <c r="W351" s="162">
        <v>42430218.829999998</v>
      </c>
      <c r="X351" s="162">
        <v>42430218.829999998</v>
      </c>
      <c r="Y351" s="162">
        <v>0</v>
      </c>
      <c r="Z351" s="162">
        <v>0</v>
      </c>
      <c r="AA351" s="162">
        <v>0</v>
      </c>
      <c r="AB351" s="164">
        <v>-14633486</v>
      </c>
      <c r="AC351" s="162">
        <v>0</v>
      </c>
      <c r="AD351" s="144" t="s">
        <v>911</v>
      </c>
      <c r="AE351" s="165" t="s">
        <v>912</v>
      </c>
      <c r="AF351" s="144" t="s">
        <v>398</v>
      </c>
      <c r="AG351" s="144" t="s">
        <v>918</v>
      </c>
      <c r="AH351" s="144" t="s">
        <v>919</v>
      </c>
      <c r="AI351" s="144" t="s">
        <v>919</v>
      </c>
      <c r="AJ351" s="144" t="s">
        <v>919</v>
      </c>
      <c r="AK351" s="144" t="s">
        <v>912</v>
      </c>
      <c r="AL351" s="144" t="s">
        <v>919</v>
      </c>
      <c r="AM351" s="144" t="s">
        <v>919</v>
      </c>
      <c r="AN351" s="144" t="s">
        <v>920</v>
      </c>
      <c r="AO351" s="144" t="s">
        <v>921</v>
      </c>
      <c r="AP351" s="144" t="s">
        <v>402</v>
      </c>
      <c r="AQ351" s="160" t="s">
        <v>922</v>
      </c>
      <c r="AR351" s="144" t="s">
        <v>923</v>
      </c>
    </row>
    <row r="352" spans="3:44">
      <c r="C352" s="160" t="s">
        <v>741</v>
      </c>
      <c r="D352" s="144" t="s">
        <v>403</v>
      </c>
      <c r="E352" s="161" t="s">
        <v>398</v>
      </c>
      <c r="F352" s="144" t="s">
        <v>399</v>
      </c>
      <c r="G352" s="144" t="s">
        <v>564</v>
      </c>
      <c r="H352" s="144" t="s">
        <v>404</v>
      </c>
      <c r="I352" s="144" t="s">
        <v>405</v>
      </c>
      <c r="J352" s="162">
        <v>176968484</v>
      </c>
      <c r="K352" s="163">
        <v>176968484</v>
      </c>
      <c r="L352" s="162">
        <v>176968484</v>
      </c>
      <c r="M352" s="162">
        <v>0</v>
      </c>
      <c r="N352" s="162">
        <v>0</v>
      </c>
      <c r="O352" s="162">
        <v>0</v>
      </c>
      <c r="P352" s="163">
        <v>149384743.97999999</v>
      </c>
      <c r="Q352" s="162">
        <v>149384743.97999999</v>
      </c>
      <c r="R352" s="162">
        <v>0</v>
      </c>
      <c r="S352" s="162">
        <v>149384743.97999999</v>
      </c>
      <c r="T352" s="162">
        <v>149384743.97999999</v>
      </c>
      <c r="U352" s="162">
        <v>27583740.02</v>
      </c>
      <c r="V352" s="162">
        <v>27583740.02</v>
      </c>
      <c r="W352" s="162">
        <v>27583740.02</v>
      </c>
      <c r="X352" s="162">
        <v>27583740.02</v>
      </c>
      <c r="Y352" s="162">
        <v>0</v>
      </c>
      <c r="Z352" s="162">
        <v>0</v>
      </c>
      <c r="AA352" s="162">
        <v>0</v>
      </c>
      <c r="AB352" s="162">
        <v>0</v>
      </c>
      <c r="AC352" s="162">
        <v>0</v>
      </c>
      <c r="AD352" s="144" t="s">
        <v>911</v>
      </c>
      <c r="AE352" s="165" t="s">
        <v>912</v>
      </c>
      <c r="AF352" s="144" t="s">
        <v>924</v>
      </c>
      <c r="AG352" s="144" t="s">
        <v>925</v>
      </c>
      <c r="AH352" s="144" t="s">
        <v>919</v>
      </c>
      <c r="AI352" s="144" t="s">
        <v>919</v>
      </c>
      <c r="AJ352" s="144" t="s">
        <v>919</v>
      </c>
      <c r="AK352" s="144" t="s">
        <v>912</v>
      </c>
      <c r="AL352" s="144" t="s">
        <v>919</v>
      </c>
      <c r="AM352" s="144" t="s">
        <v>919</v>
      </c>
      <c r="AN352" s="144" t="s">
        <v>920</v>
      </c>
      <c r="AO352" s="144" t="s">
        <v>926</v>
      </c>
      <c r="AP352" s="144" t="s">
        <v>405</v>
      </c>
      <c r="AQ352" s="160" t="s">
        <v>922</v>
      </c>
      <c r="AR352" s="144" t="s">
        <v>923</v>
      </c>
    </row>
    <row r="353" spans="3:44">
      <c r="C353" s="160" t="s">
        <v>741</v>
      </c>
      <c r="D353" s="144" t="s">
        <v>406</v>
      </c>
      <c r="E353" s="161" t="s">
        <v>398</v>
      </c>
      <c r="F353" s="144" t="s">
        <v>399</v>
      </c>
      <c r="G353" s="144" t="s">
        <v>564</v>
      </c>
      <c r="H353" s="144" t="s">
        <v>407</v>
      </c>
      <c r="I353" s="144" t="s">
        <v>408</v>
      </c>
      <c r="J353" s="162">
        <v>154750523</v>
      </c>
      <c r="K353" s="163">
        <v>147899736</v>
      </c>
      <c r="L353" s="162">
        <v>147899736</v>
      </c>
      <c r="M353" s="162">
        <v>0</v>
      </c>
      <c r="N353" s="162">
        <v>0</v>
      </c>
      <c r="O353" s="162">
        <v>0</v>
      </c>
      <c r="P353" s="163">
        <v>124826110.66</v>
      </c>
      <c r="Q353" s="162">
        <v>124826110.66</v>
      </c>
      <c r="R353" s="162">
        <v>0</v>
      </c>
      <c r="S353" s="162">
        <v>124826110.66</v>
      </c>
      <c r="T353" s="162">
        <v>124826110.66</v>
      </c>
      <c r="U353" s="162">
        <v>23073625.34</v>
      </c>
      <c r="V353" s="162">
        <v>23073625.34</v>
      </c>
      <c r="W353" s="162">
        <v>23073625.34</v>
      </c>
      <c r="X353" s="162">
        <v>23073625.34</v>
      </c>
      <c r="Y353" s="162">
        <v>0</v>
      </c>
      <c r="Z353" s="162">
        <v>0</v>
      </c>
      <c r="AA353" s="162">
        <v>0</v>
      </c>
      <c r="AB353" s="164">
        <v>-6850787</v>
      </c>
      <c r="AC353" s="162">
        <v>0</v>
      </c>
      <c r="AD353" s="144" t="s">
        <v>911</v>
      </c>
      <c r="AE353" s="165" t="s">
        <v>912</v>
      </c>
      <c r="AF353" s="144" t="s">
        <v>924</v>
      </c>
      <c r="AG353" s="144" t="s">
        <v>927</v>
      </c>
      <c r="AH353" s="144" t="s">
        <v>919</v>
      </c>
      <c r="AI353" s="144" t="s">
        <v>919</v>
      </c>
      <c r="AJ353" s="144" t="s">
        <v>919</v>
      </c>
      <c r="AK353" s="144" t="s">
        <v>912</v>
      </c>
      <c r="AL353" s="144" t="s">
        <v>919</v>
      </c>
      <c r="AM353" s="144" t="s">
        <v>919</v>
      </c>
      <c r="AN353" s="144" t="s">
        <v>920</v>
      </c>
      <c r="AO353" s="144" t="s">
        <v>926</v>
      </c>
      <c r="AP353" s="144" t="s">
        <v>408</v>
      </c>
      <c r="AQ353" s="160" t="s">
        <v>922</v>
      </c>
      <c r="AR353" s="144" t="s">
        <v>923</v>
      </c>
    </row>
    <row r="354" spans="3:44">
      <c r="C354" s="160" t="s">
        <v>741</v>
      </c>
      <c r="D354" s="144" t="s">
        <v>409</v>
      </c>
      <c r="E354" s="161" t="s">
        <v>410</v>
      </c>
      <c r="F354" s="144" t="s">
        <v>399</v>
      </c>
      <c r="G354" s="144" t="s">
        <v>564</v>
      </c>
      <c r="H354" s="144" t="s">
        <v>411</v>
      </c>
      <c r="I354" s="144" t="s">
        <v>411</v>
      </c>
      <c r="J354" s="162">
        <v>84072731</v>
      </c>
      <c r="K354" s="163">
        <v>82087930</v>
      </c>
      <c r="L354" s="162">
        <v>82087930</v>
      </c>
      <c r="M354" s="162">
        <v>0</v>
      </c>
      <c r="N354" s="162">
        <v>0</v>
      </c>
      <c r="O354" s="162">
        <v>0</v>
      </c>
      <c r="P354" s="163">
        <v>73082339.980000004</v>
      </c>
      <c r="Q354" s="162">
        <v>73082339.980000004</v>
      </c>
      <c r="R354" s="162">
        <v>0</v>
      </c>
      <c r="S354" s="162">
        <v>73082339.980000004</v>
      </c>
      <c r="T354" s="162">
        <v>73082339.980000004</v>
      </c>
      <c r="U354" s="162">
        <v>9005590.0199999996</v>
      </c>
      <c r="V354" s="162">
        <v>9005590.0199999996</v>
      </c>
      <c r="W354" s="162">
        <v>9005590.0199999996</v>
      </c>
      <c r="X354" s="162">
        <v>9005590.0199999996</v>
      </c>
      <c r="Y354" s="162">
        <v>0</v>
      </c>
      <c r="Z354" s="162">
        <v>0</v>
      </c>
      <c r="AA354" s="162">
        <v>0</v>
      </c>
      <c r="AB354" s="164">
        <v>-1984801</v>
      </c>
      <c r="AC354" s="162">
        <v>0</v>
      </c>
      <c r="AD354" s="144" t="s">
        <v>911</v>
      </c>
      <c r="AE354" s="165" t="s">
        <v>912</v>
      </c>
      <c r="AF354" s="144" t="s">
        <v>924</v>
      </c>
      <c r="AG354" s="144" t="s">
        <v>928</v>
      </c>
      <c r="AH354" s="144" t="s">
        <v>919</v>
      </c>
      <c r="AI354" s="144" t="s">
        <v>919</v>
      </c>
      <c r="AJ354" s="144" t="s">
        <v>919</v>
      </c>
      <c r="AK354" s="144" t="s">
        <v>912</v>
      </c>
      <c r="AL354" s="144" t="s">
        <v>919</v>
      </c>
      <c r="AM354" s="144" t="s">
        <v>919</v>
      </c>
      <c r="AN354" s="144" t="s">
        <v>920</v>
      </c>
      <c r="AO354" s="144" t="s">
        <v>926</v>
      </c>
      <c r="AP354" s="144" t="s">
        <v>411</v>
      </c>
      <c r="AQ354" s="160" t="s">
        <v>922</v>
      </c>
      <c r="AR354" s="144" t="s">
        <v>929</v>
      </c>
    </row>
    <row r="355" spans="3:44">
      <c r="C355" s="160" t="s">
        <v>741</v>
      </c>
      <c r="D355" s="144" t="s">
        <v>412</v>
      </c>
      <c r="E355" s="161" t="s">
        <v>398</v>
      </c>
      <c r="F355" s="144" t="s">
        <v>399</v>
      </c>
      <c r="G355" s="144" t="s">
        <v>564</v>
      </c>
      <c r="H355" s="144" t="s">
        <v>413</v>
      </c>
      <c r="I355" s="144" t="s">
        <v>413</v>
      </c>
      <c r="J355" s="162">
        <v>77607986</v>
      </c>
      <c r="K355" s="163">
        <v>77607986</v>
      </c>
      <c r="L355" s="162">
        <v>77607986</v>
      </c>
      <c r="M355" s="162">
        <v>0</v>
      </c>
      <c r="N355" s="162">
        <v>0</v>
      </c>
      <c r="O355" s="162">
        <v>0</v>
      </c>
      <c r="P355" s="163">
        <v>63125223.289999999</v>
      </c>
      <c r="Q355" s="162">
        <v>63125223.289999999</v>
      </c>
      <c r="R355" s="162">
        <v>0</v>
      </c>
      <c r="S355" s="162">
        <v>63125223.289999999</v>
      </c>
      <c r="T355" s="162">
        <v>63125223.289999999</v>
      </c>
      <c r="U355" s="162">
        <v>14482762.710000001</v>
      </c>
      <c r="V355" s="162">
        <v>14482762.710000001</v>
      </c>
      <c r="W355" s="162">
        <v>14482762.710000001</v>
      </c>
      <c r="X355" s="162">
        <v>14482762.710000001</v>
      </c>
      <c r="Y355" s="162">
        <v>0</v>
      </c>
      <c r="Z355" s="162">
        <v>0</v>
      </c>
      <c r="AA355" s="162">
        <v>0</v>
      </c>
      <c r="AB355" s="162">
        <v>0</v>
      </c>
      <c r="AC355" s="162">
        <v>0</v>
      </c>
      <c r="AD355" s="144" t="s">
        <v>911</v>
      </c>
      <c r="AE355" s="165" t="s">
        <v>912</v>
      </c>
      <c r="AF355" s="144" t="s">
        <v>924</v>
      </c>
      <c r="AG355" s="144" t="s">
        <v>930</v>
      </c>
      <c r="AH355" s="144" t="s">
        <v>919</v>
      </c>
      <c r="AI355" s="144" t="s">
        <v>919</v>
      </c>
      <c r="AJ355" s="144" t="s">
        <v>919</v>
      </c>
      <c r="AK355" s="144" t="s">
        <v>912</v>
      </c>
      <c r="AL355" s="144" t="s">
        <v>919</v>
      </c>
      <c r="AM355" s="144" t="s">
        <v>919</v>
      </c>
      <c r="AN355" s="144" t="s">
        <v>920</v>
      </c>
      <c r="AO355" s="144" t="s">
        <v>926</v>
      </c>
      <c r="AP355" s="144" t="s">
        <v>413</v>
      </c>
      <c r="AQ355" s="160" t="s">
        <v>922</v>
      </c>
      <c r="AR355" s="144" t="s">
        <v>923</v>
      </c>
    </row>
    <row r="356" spans="3:44">
      <c r="C356" s="160" t="s">
        <v>741</v>
      </c>
      <c r="D356" s="144" t="s">
        <v>414</v>
      </c>
      <c r="E356" s="161" t="s">
        <v>398</v>
      </c>
      <c r="F356" s="144" t="s">
        <v>399</v>
      </c>
      <c r="G356" s="144" t="s">
        <v>564</v>
      </c>
      <c r="H356" s="144" t="s">
        <v>415</v>
      </c>
      <c r="I356" s="144" t="s">
        <v>416</v>
      </c>
      <c r="J356" s="162">
        <v>116447438</v>
      </c>
      <c r="K356" s="163">
        <v>114104568</v>
      </c>
      <c r="L356" s="162">
        <v>114104568</v>
      </c>
      <c r="M356" s="162">
        <v>0</v>
      </c>
      <c r="N356" s="162">
        <v>0</v>
      </c>
      <c r="O356" s="162">
        <v>0</v>
      </c>
      <c r="P356" s="163">
        <v>108360468.76000001</v>
      </c>
      <c r="Q356" s="162">
        <v>108360468.76000001</v>
      </c>
      <c r="R356" s="162">
        <v>0</v>
      </c>
      <c r="S356" s="162">
        <v>108360468.76000001</v>
      </c>
      <c r="T356" s="162">
        <v>108360468.76000001</v>
      </c>
      <c r="U356" s="162">
        <v>5744099.2400000002</v>
      </c>
      <c r="V356" s="162">
        <v>5744099.2400000002</v>
      </c>
      <c r="W356" s="162">
        <v>5744099.2400000002</v>
      </c>
      <c r="X356" s="162">
        <v>5744099.2400000002</v>
      </c>
      <c r="Y356" s="162">
        <v>0</v>
      </c>
      <c r="Z356" s="162">
        <v>0</v>
      </c>
      <c r="AA356" s="162">
        <v>0</v>
      </c>
      <c r="AB356" s="164">
        <v>-2342870</v>
      </c>
      <c r="AC356" s="162">
        <v>0</v>
      </c>
      <c r="AD356" s="144" t="s">
        <v>911</v>
      </c>
      <c r="AE356" s="165" t="s">
        <v>912</v>
      </c>
      <c r="AF356" s="144" t="s">
        <v>924</v>
      </c>
      <c r="AG356" s="144" t="s">
        <v>931</v>
      </c>
      <c r="AH356" s="144" t="s">
        <v>919</v>
      </c>
      <c r="AI356" s="144" t="s">
        <v>919</v>
      </c>
      <c r="AJ356" s="144" t="s">
        <v>919</v>
      </c>
      <c r="AK356" s="144" t="s">
        <v>912</v>
      </c>
      <c r="AL356" s="144" t="s">
        <v>919</v>
      </c>
      <c r="AM356" s="144" t="s">
        <v>919</v>
      </c>
      <c r="AN356" s="144" t="s">
        <v>920</v>
      </c>
      <c r="AO356" s="144" t="s">
        <v>926</v>
      </c>
      <c r="AP356" s="144" t="s">
        <v>416</v>
      </c>
      <c r="AQ356" s="160" t="s">
        <v>922</v>
      </c>
      <c r="AR356" s="144" t="s">
        <v>923</v>
      </c>
    </row>
    <row r="357" spans="3:44">
      <c r="C357" s="160" t="s">
        <v>741</v>
      </c>
      <c r="D357" s="144" t="s">
        <v>742</v>
      </c>
      <c r="E357" s="161" t="s">
        <v>398</v>
      </c>
      <c r="F357" s="144" t="s">
        <v>418</v>
      </c>
      <c r="G357" s="144" t="s">
        <v>564</v>
      </c>
      <c r="H357" s="144" t="s">
        <v>419</v>
      </c>
      <c r="I357" s="144" t="s">
        <v>420</v>
      </c>
      <c r="J357" s="162">
        <v>93358075</v>
      </c>
      <c r="K357" s="163">
        <v>91154064</v>
      </c>
      <c r="L357" s="162">
        <v>91154064</v>
      </c>
      <c r="M357" s="162">
        <v>0</v>
      </c>
      <c r="N357" s="162">
        <v>0</v>
      </c>
      <c r="O357" s="162">
        <v>0</v>
      </c>
      <c r="P357" s="163">
        <v>79758638</v>
      </c>
      <c r="Q357" s="162">
        <v>79758638</v>
      </c>
      <c r="R357" s="162">
        <v>0</v>
      </c>
      <c r="S357" s="162">
        <v>79758638</v>
      </c>
      <c r="T357" s="162">
        <v>79758638</v>
      </c>
      <c r="U357" s="162">
        <v>11395426</v>
      </c>
      <c r="V357" s="162">
        <v>11395426</v>
      </c>
      <c r="W357" s="162">
        <v>11395426</v>
      </c>
      <c r="X357" s="162">
        <v>11395426</v>
      </c>
      <c r="Y357" s="162">
        <v>0</v>
      </c>
      <c r="Z357" s="162">
        <v>0</v>
      </c>
      <c r="AA357" s="162">
        <v>0</v>
      </c>
      <c r="AB357" s="164">
        <v>-2204011</v>
      </c>
      <c r="AC357" s="162">
        <v>0</v>
      </c>
      <c r="AD357" s="144" t="s">
        <v>911</v>
      </c>
      <c r="AE357" s="165" t="s">
        <v>912</v>
      </c>
      <c r="AF357" s="144" t="s">
        <v>932</v>
      </c>
      <c r="AG357" s="144" t="s">
        <v>933</v>
      </c>
      <c r="AH357" s="144" t="s">
        <v>934</v>
      </c>
      <c r="AI357" s="144" t="s">
        <v>919</v>
      </c>
      <c r="AJ357" s="144" t="s">
        <v>919</v>
      </c>
      <c r="AK357" s="144" t="s">
        <v>912</v>
      </c>
      <c r="AL357" s="144" t="s">
        <v>1005</v>
      </c>
      <c r="AM357" s="144" t="s">
        <v>1006</v>
      </c>
      <c r="AN357" s="144" t="s">
        <v>920</v>
      </c>
      <c r="AO357" s="144" t="s">
        <v>935</v>
      </c>
      <c r="AP357" s="144" t="s">
        <v>936</v>
      </c>
      <c r="AQ357" s="160" t="s">
        <v>922</v>
      </c>
      <c r="AR357" s="144" t="s">
        <v>923</v>
      </c>
    </row>
    <row r="358" spans="3:44">
      <c r="C358" s="160" t="s">
        <v>741</v>
      </c>
      <c r="D358" s="144" t="s">
        <v>743</v>
      </c>
      <c r="E358" s="161" t="s">
        <v>398</v>
      </c>
      <c r="F358" s="144" t="s">
        <v>418</v>
      </c>
      <c r="G358" s="144" t="s">
        <v>564</v>
      </c>
      <c r="H358" s="144" t="s">
        <v>422</v>
      </c>
      <c r="I358" s="144" t="s">
        <v>423</v>
      </c>
      <c r="J358" s="162">
        <v>5046382</v>
      </c>
      <c r="K358" s="163">
        <v>4927246</v>
      </c>
      <c r="L358" s="162">
        <v>4927246</v>
      </c>
      <c r="M358" s="162">
        <v>0</v>
      </c>
      <c r="N358" s="162">
        <v>0</v>
      </c>
      <c r="O358" s="162">
        <v>0</v>
      </c>
      <c r="P358" s="163">
        <v>4311278</v>
      </c>
      <c r="Q358" s="162">
        <v>4311278</v>
      </c>
      <c r="R358" s="162">
        <v>0</v>
      </c>
      <c r="S358" s="162">
        <v>4311278</v>
      </c>
      <c r="T358" s="162">
        <v>4311278</v>
      </c>
      <c r="U358" s="162">
        <v>615968</v>
      </c>
      <c r="V358" s="162">
        <v>615968</v>
      </c>
      <c r="W358" s="162">
        <v>615968</v>
      </c>
      <c r="X358" s="162">
        <v>615968</v>
      </c>
      <c r="Y358" s="162">
        <v>0</v>
      </c>
      <c r="Z358" s="162">
        <v>0</v>
      </c>
      <c r="AA358" s="162">
        <v>0</v>
      </c>
      <c r="AB358" s="164">
        <v>-119136</v>
      </c>
      <c r="AC358" s="162">
        <v>0</v>
      </c>
      <c r="AD358" s="144" t="s">
        <v>911</v>
      </c>
      <c r="AE358" s="165" t="s">
        <v>912</v>
      </c>
      <c r="AF358" s="144" t="s">
        <v>932</v>
      </c>
      <c r="AG358" s="144" t="s">
        <v>937</v>
      </c>
      <c r="AH358" s="144" t="s">
        <v>934</v>
      </c>
      <c r="AI358" s="144" t="s">
        <v>919</v>
      </c>
      <c r="AJ358" s="144" t="s">
        <v>919</v>
      </c>
      <c r="AK358" s="144" t="s">
        <v>912</v>
      </c>
      <c r="AL358" s="144" t="s">
        <v>1007</v>
      </c>
      <c r="AM358" s="144" t="s">
        <v>1008</v>
      </c>
      <c r="AN358" s="144" t="s">
        <v>920</v>
      </c>
      <c r="AO358" s="144" t="s">
        <v>935</v>
      </c>
      <c r="AP358" s="144" t="s">
        <v>938</v>
      </c>
      <c r="AQ358" s="160" t="s">
        <v>922</v>
      </c>
      <c r="AR358" s="144" t="s">
        <v>923</v>
      </c>
    </row>
    <row r="359" spans="3:44">
      <c r="C359" s="160" t="s">
        <v>741</v>
      </c>
      <c r="D359" s="144" t="s">
        <v>744</v>
      </c>
      <c r="E359" s="161" t="s">
        <v>398</v>
      </c>
      <c r="F359" s="144" t="s">
        <v>418</v>
      </c>
      <c r="G359" s="144" t="s">
        <v>564</v>
      </c>
      <c r="H359" s="144" t="s">
        <v>425</v>
      </c>
      <c r="I359" s="144" t="s">
        <v>426</v>
      </c>
      <c r="J359" s="162">
        <v>52987015</v>
      </c>
      <c r="K359" s="163">
        <v>51736090</v>
      </c>
      <c r="L359" s="162">
        <v>51736090</v>
      </c>
      <c r="M359" s="162">
        <v>0</v>
      </c>
      <c r="N359" s="162">
        <v>0</v>
      </c>
      <c r="O359" s="162">
        <v>0</v>
      </c>
      <c r="P359" s="163">
        <v>45268417</v>
      </c>
      <c r="Q359" s="162">
        <v>45268417</v>
      </c>
      <c r="R359" s="162">
        <v>0</v>
      </c>
      <c r="S359" s="162">
        <v>45268417</v>
      </c>
      <c r="T359" s="162">
        <v>45268417</v>
      </c>
      <c r="U359" s="162">
        <v>6467673</v>
      </c>
      <c r="V359" s="162">
        <v>6467673</v>
      </c>
      <c r="W359" s="162">
        <v>6467673</v>
      </c>
      <c r="X359" s="162">
        <v>6467673</v>
      </c>
      <c r="Y359" s="162">
        <v>0</v>
      </c>
      <c r="Z359" s="162">
        <v>0</v>
      </c>
      <c r="AA359" s="162">
        <v>0</v>
      </c>
      <c r="AB359" s="164">
        <v>-1250925</v>
      </c>
      <c r="AC359" s="162">
        <v>0</v>
      </c>
      <c r="AD359" s="144" t="s">
        <v>911</v>
      </c>
      <c r="AE359" s="165" t="s">
        <v>912</v>
      </c>
      <c r="AF359" s="144" t="s">
        <v>939</v>
      </c>
      <c r="AG359" s="144" t="s">
        <v>940</v>
      </c>
      <c r="AH359" s="144" t="s">
        <v>934</v>
      </c>
      <c r="AI359" s="144" t="s">
        <v>919</v>
      </c>
      <c r="AJ359" s="144" t="s">
        <v>919</v>
      </c>
      <c r="AK359" s="144" t="s">
        <v>912</v>
      </c>
      <c r="AL359" s="144" t="s">
        <v>1009</v>
      </c>
      <c r="AM359" s="144" t="s">
        <v>1010</v>
      </c>
      <c r="AN359" s="144" t="s">
        <v>920</v>
      </c>
      <c r="AO359" s="144" t="s">
        <v>941</v>
      </c>
      <c r="AP359" s="144" t="s">
        <v>942</v>
      </c>
      <c r="AQ359" s="160" t="s">
        <v>922</v>
      </c>
      <c r="AR359" s="144" t="s">
        <v>923</v>
      </c>
    </row>
    <row r="360" spans="3:44">
      <c r="C360" s="160" t="s">
        <v>741</v>
      </c>
      <c r="D360" s="144" t="s">
        <v>745</v>
      </c>
      <c r="E360" s="161" t="s">
        <v>398</v>
      </c>
      <c r="F360" s="144" t="s">
        <v>418</v>
      </c>
      <c r="G360" s="144" t="s">
        <v>564</v>
      </c>
      <c r="H360" s="144" t="s">
        <v>428</v>
      </c>
      <c r="I360" s="144" t="s">
        <v>429</v>
      </c>
      <c r="J360" s="162">
        <v>15139147</v>
      </c>
      <c r="K360" s="163">
        <v>29563480</v>
      </c>
      <c r="L360" s="162">
        <v>29563480</v>
      </c>
      <c r="M360" s="162">
        <v>0</v>
      </c>
      <c r="N360" s="162">
        <v>0</v>
      </c>
      <c r="O360" s="162">
        <v>0</v>
      </c>
      <c r="P360" s="163">
        <v>25867668</v>
      </c>
      <c r="Q360" s="162">
        <v>25867668</v>
      </c>
      <c r="R360" s="162">
        <v>0</v>
      </c>
      <c r="S360" s="162">
        <v>25867668</v>
      </c>
      <c r="T360" s="162">
        <v>25867668</v>
      </c>
      <c r="U360" s="162">
        <v>3695812</v>
      </c>
      <c r="V360" s="162">
        <v>3695812</v>
      </c>
      <c r="W360" s="162">
        <v>3695812</v>
      </c>
      <c r="X360" s="162">
        <v>3695812</v>
      </c>
      <c r="Y360" s="162">
        <v>0</v>
      </c>
      <c r="Z360" s="162">
        <v>0</v>
      </c>
      <c r="AA360" s="162">
        <v>0</v>
      </c>
      <c r="AB360" s="164">
        <v>-714814</v>
      </c>
      <c r="AC360" s="162">
        <v>15139147</v>
      </c>
      <c r="AD360" s="144" t="s">
        <v>911</v>
      </c>
      <c r="AE360" s="165" t="s">
        <v>912</v>
      </c>
      <c r="AF360" s="144" t="s">
        <v>939</v>
      </c>
      <c r="AG360" s="144" t="s">
        <v>943</v>
      </c>
      <c r="AH360" s="144" t="s">
        <v>934</v>
      </c>
      <c r="AI360" s="144" t="s">
        <v>919</v>
      </c>
      <c r="AJ360" s="144" t="s">
        <v>919</v>
      </c>
      <c r="AK360" s="144" t="s">
        <v>912</v>
      </c>
      <c r="AL360" s="144" t="s">
        <v>1011</v>
      </c>
      <c r="AM360" s="144" t="s">
        <v>1012</v>
      </c>
      <c r="AN360" s="144" t="s">
        <v>920</v>
      </c>
      <c r="AO360" s="144" t="s">
        <v>941</v>
      </c>
      <c r="AP360" s="144" t="s">
        <v>944</v>
      </c>
      <c r="AQ360" s="160" t="s">
        <v>922</v>
      </c>
      <c r="AR360" s="144" t="s">
        <v>923</v>
      </c>
    </row>
    <row r="361" spans="3:44">
      <c r="C361" s="160" t="s">
        <v>741</v>
      </c>
      <c r="D361" s="144" t="s">
        <v>746</v>
      </c>
      <c r="E361" s="161" t="s">
        <v>398</v>
      </c>
      <c r="F361" s="144" t="s">
        <v>418</v>
      </c>
      <c r="G361" s="144" t="s">
        <v>564</v>
      </c>
      <c r="H361" s="144" t="s">
        <v>431</v>
      </c>
      <c r="I361" s="144" t="s">
        <v>432</v>
      </c>
      <c r="J361" s="162">
        <v>30278294</v>
      </c>
      <c r="K361" s="163">
        <v>14781740</v>
      </c>
      <c r="L361" s="162">
        <v>14781740</v>
      </c>
      <c r="M361" s="162">
        <v>0</v>
      </c>
      <c r="N361" s="162">
        <v>0</v>
      </c>
      <c r="O361" s="162">
        <v>0</v>
      </c>
      <c r="P361" s="163">
        <v>12933831</v>
      </c>
      <c r="Q361" s="162">
        <v>12933831</v>
      </c>
      <c r="R361" s="162">
        <v>0</v>
      </c>
      <c r="S361" s="162">
        <v>12933831</v>
      </c>
      <c r="T361" s="162">
        <v>12933831</v>
      </c>
      <c r="U361" s="162">
        <v>1847909</v>
      </c>
      <c r="V361" s="162">
        <v>1847909</v>
      </c>
      <c r="W361" s="162">
        <v>1847909</v>
      </c>
      <c r="X361" s="162">
        <v>1847909</v>
      </c>
      <c r="Y361" s="162">
        <v>0</v>
      </c>
      <c r="Z361" s="162">
        <v>0</v>
      </c>
      <c r="AA361" s="162">
        <v>0</v>
      </c>
      <c r="AB361" s="164">
        <v>-15496554</v>
      </c>
      <c r="AC361" s="162">
        <v>0</v>
      </c>
      <c r="AD361" s="144" t="s">
        <v>911</v>
      </c>
      <c r="AE361" s="165" t="s">
        <v>912</v>
      </c>
      <c r="AF361" s="144" t="s">
        <v>939</v>
      </c>
      <c r="AG361" s="144" t="s">
        <v>945</v>
      </c>
      <c r="AH361" s="144" t="s">
        <v>934</v>
      </c>
      <c r="AI361" s="144" t="s">
        <v>919</v>
      </c>
      <c r="AJ361" s="144" t="s">
        <v>919</v>
      </c>
      <c r="AK361" s="144" t="s">
        <v>912</v>
      </c>
      <c r="AL361" s="144" t="s">
        <v>1013</v>
      </c>
      <c r="AM361" s="144" t="s">
        <v>1014</v>
      </c>
      <c r="AN361" s="144" t="s">
        <v>920</v>
      </c>
      <c r="AO361" s="144" t="s">
        <v>941</v>
      </c>
      <c r="AP361" s="144" t="s">
        <v>946</v>
      </c>
      <c r="AQ361" s="160" t="s">
        <v>922</v>
      </c>
      <c r="AR361" s="144" t="s">
        <v>923</v>
      </c>
    </row>
    <row r="362" spans="3:44">
      <c r="C362" s="160" t="s">
        <v>741</v>
      </c>
      <c r="D362" s="144" t="s">
        <v>433</v>
      </c>
      <c r="E362" s="161" t="s">
        <v>398</v>
      </c>
      <c r="F362" s="144" t="s">
        <v>434</v>
      </c>
      <c r="G362" s="144" t="s">
        <v>564</v>
      </c>
      <c r="H362" s="144" t="s">
        <v>435</v>
      </c>
      <c r="I362" s="144" t="s">
        <v>436</v>
      </c>
      <c r="J362" s="162">
        <v>63951247</v>
      </c>
      <c r="K362" s="163">
        <v>71543386</v>
      </c>
      <c r="L362" s="162">
        <v>71543386</v>
      </c>
      <c r="M362" s="162">
        <v>0</v>
      </c>
      <c r="N362" s="162">
        <v>26487289.390000001</v>
      </c>
      <c r="O362" s="162">
        <v>0</v>
      </c>
      <c r="P362" s="163">
        <v>24441280.109999999</v>
      </c>
      <c r="Q362" s="162">
        <v>11181527.43</v>
      </c>
      <c r="R362" s="162">
        <v>0</v>
      </c>
      <c r="S362" s="162">
        <v>50928569.5</v>
      </c>
      <c r="T362" s="162">
        <v>50928569.5</v>
      </c>
      <c r="U362" s="162">
        <v>20614816.5</v>
      </c>
      <c r="V362" s="162">
        <v>20614816.5</v>
      </c>
      <c r="W362" s="162">
        <v>20614816.5</v>
      </c>
      <c r="X362" s="162">
        <v>20614816.5</v>
      </c>
      <c r="Y362" s="162">
        <v>0</v>
      </c>
      <c r="Z362" s="162">
        <v>0</v>
      </c>
      <c r="AA362" s="162">
        <v>0</v>
      </c>
      <c r="AB362" s="162">
        <v>0</v>
      </c>
      <c r="AC362" s="162">
        <v>7592139</v>
      </c>
      <c r="AD362" s="144" t="s">
        <v>911</v>
      </c>
      <c r="AE362" s="165" t="s">
        <v>913</v>
      </c>
      <c r="AF362" s="144" t="s">
        <v>947</v>
      </c>
      <c r="AG362" s="144" t="s">
        <v>948</v>
      </c>
      <c r="AH362" s="144" t="s">
        <v>919</v>
      </c>
      <c r="AI362" s="144" t="s">
        <v>919</v>
      </c>
      <c r="AJ362" s="144" t="s">
        <v>919</v>
      </c>
      <c r="AK362" s="144" t="s">
        <v>912</v>
      </c>
      <c r="AL362" s="144" t="s">
        <v>919</v>
      </c>
      <c r="AM362" s="144" t="s">
        <v>919</v>
      </c>
      <c r="AN362" s="144" t="s">
        <v>949</v>
      </c>
      <c r="AO362" s="144" t="s">
        <v>950</v>
      </c>
      <c r="AP362" s="144" t="s">
        <v>436</v>
      </c>
      <c r="AQ362" s="160" t="s">
        <v>922</v>
      </c>
      <c r="AR362" s="144" t="s">
        <v>923</v>
      </c>
    </row>
    <row r="363" spans="3:44">
      <c r="C363" s="160" t="s">
        <v>741</v>
      </c>
      <c r="D363" s="144" t="s">
        <v>511</v>
      </c>
      <c r="E363" s="161" t="s">
        <v>398</v>
      </c>
      <c r="F363" s="144" t="s">
        <v>434</v>
      </c>
      <c r="G363" s="144" t="s">
        <v>564</v>
      </c>
      <c r="H363" s="144" t="s">
        <v>512</v>
      </c>
      <c r="I363" s="144" t="s">
        <v>513</v>
      </c>
      <c r="J363" s="162">
        <v>120441060</v>
      </c>
      <c r="K363" s="163">
        <v>100821286</v>
      </c>
      <c r="L363" s="162">
        <v>100821286</v>
      </c>
      <c r="M363" s="162">
        <v>0</v>
      </c>
      <c r="N363" s="162">
        <v>22008737</v>
      </c>
      <c r="O363" s="162">
        <v>0</v>
      </c>
      <c r="P363" s="163">
        <v>73432323</v>
      </c>
      <c r="Q363" s="162">
        <v>66242167</v>
      </c>
      <c r="R363" s="162">
        <v>0</v>
      </c>
      <c r="S363" s="162">
        <v>95441060</v>
      </c>
      <c r="T363" s="162">
        <v>95441060</v>
      </c>
      <c r="U363" s="162">
        <v>5380226</v>
      </c>
      <c r="V363" s="162">
        <v>5380226</v>
      </c>
      <c r="W363" s="162">
        <v>5380226</v>
      </c>
      <c r="X363" s="162">
        <v>5380226</v>
      </c>
      <c r="Y363" s="162">
        <v>0</v>
      </c>
      <c r="Z363" s="162">
        <v>0</v>
      </c>
      <c r="AA363" s="162">
        <v>0</v>
      </c>
      <c r="AB363" s="164">
        <v>-25000000</v>
      </c>
      <c r="AC363" s="162">
        <v>5380226</v>
      </c>
      <c r="AD363" s="144" t="s">
        <v>911</v>
      </c>
      <c r="AE363" s="165" t="s">
        <v>913</v>
      </c>
      <c r="AF363" s="144" t="s">
        <v>1015</v>
      </c>
      <c r="AG363" s="144" t="s">
        <v>1016</v>
      </c>
      <c r="AH363" s="144" t="s">
        <v>919</v>
      </c>
      <c r="AI363" s="144" t="s">
        <v>919</v>
      </c>
      <c r="AJ363" s="144" t="s">
        <v>919</v>
      </c>
      <c r="AK363" s="144" t="s">
        <v>912</v>
      </c>
      <c r="AL363" s="144" t="s">
        <v>919</v>
      </c>
      <c r="AM363" s="144" t="s">
        <v>919</v>
      </c>
      <c r="AN363" s="144" t="s">
        <v>949</v>
      </c>
      <c r="AO363" s="144" t="s">
        <v>1017</v>
      </c>
      <c r="AP363" s="144" t="s">
        <v>513</v>
      </c>
      <c r="AQ363" s="160" t="s">
        <v>922</v>
      </c>
      <c r="AR363" s="144" t="s">
        <v>923</v>
      </c>
    </row>
    <row r="364" spans="3:44">
      <c r="C364" s="160" t="s">
        <v>741</v>
      </c>
      <c r="D364" s="144" t="s">
        <v>514</v>
      </c>
      <c r="E364" s="161" t="s">
        <v>398</v>
      </c>
      <c r="F364" s="144" t="s">
        <v>434</v>
      </c>
      <c r="G364" s="144" t="s">
        <v>564</v>
      </c>
      <c r="H364" s="144" t="s">
        <v>515</v>
      </c>
      <c r="I364" s="144" t="s">
        <v>516</v>
      </c>
      <c r="J364" s="162">
        <v>37006668</v>
      </c>
      <c r="K364" s="163">
        <v>57111158</v>
      </c>
      <c r="L364" s="162">
        <v>57111158</v>
      </c>
      <c r="M364" s="162">
        <v>0</v>
      </c>
      <c r="N364" s="162">
        <v>4683927.3</v>
      </c>
      <c r="O364" s="162">
        <v>0</v>
      </c>
      <c r="P364" s="163">
        <v>51095880.700000003</v>
      </c>
      <c r="Q364" s="162">
        <v>51095880.700000003</v>
      </c>
      <c r="R364" s="162">
        <v>0</v>
      </c>
      <c r="S364" s="162">
        <v>55779808</v>
      </c>
      <c r="T364" s="162">
        <v>55779808</v>
      </c>
      <c r="U364" s="162">
        <v>1331350</v>
      </c>
      <c r="V364" s="162">
        <v>1331350</v>
      </c>
      <c r="W364" s="162">
        <v>1331350</v>
      </c>
      <c r="X364" s="162">
        <v>1331350</v>
      </c>
      <c r="Y364" s="162">
        <v>0</v>
      </c>
      <c r="Z364" s="162">
        <v>0</v>
      </c>
      <c r="AA364" s="162">
        <v>0</v>
      </c>
      <c r="AB364" s="162">
        <v>0</v>
      </c>
      <c r="AC364" s="162">
        <v>20104490</v>
      </c>
      <c r="AD364" s="144" t="s">
        <v>911</v>
      </c>
      <c r="AE364" s="165" t="s">
        <v>913</v>
      </c>
      <c r="AF364" s="144" t="s">
        <v>1015</v>
      </c>
      <c r="AG364" s="144" t="s">
        <v>1018</v>
      </c>
      <c r="AH364" s="144" t="s">
        <v>919</v>
      </c>
      <c r="AI364" s="144" t="s">
        <v>919</v>
      </c>
      <c r="AJ364" s="144" t="s">
        <v>919</v>
      </c>
      <c r="AK364" s="144" t="s">
        <v>912</v>
      </c>
      <c r="AL364" s="144" t="s">
        <v>919</v>
      </c>
      <c r="AM364" s="144" t="s">
        <v>919</v>
      </c>
      <c r="AN364" s="144" t="s">
        <v>949</v>
      </c>
      <c r="AO364" s="144" t="s">
        <v>1017</v>
      </c>
      <c r="AP364" s="144" t="s">
        <v>516</v>
      </c>
      <c r="AQ364" s="160" t="s">
        <v>922</v>
      </c>
      <c r="AR364" s="144" t="s">
        <v>923</v>
      </c>
    </row>
    <row r="365" spans="3:44">
      <c r="C365" s="160" t="s">
        <v>741</v>
      </c>
      <c r="D365" s="144" t="s">
        <v>517</v>
      </c>
      <c r="E365" s="161" t="s">
        <v>398</v>
      </c>
      <c r="F365" s="144" t="s">
        <v>434</v>
      </c>
      <c r="G365" s="144" t="s">
        <v>564</v>
      </c>
      <c r="H365" s="144" t="s">
        <v>518</v>
      </c>
      <c r="I365" s="144" t="s">
        <v>519</v>
      </c>
      <c r="J365" s="162">
        <v>56880000</v>
      </c>
      <c r="K365" s="163">
        <v>58073817</v>
      </c>
      <c r="L365" s="162">
        <v>58073817</v>
      </c>
      <c r="M365" s="162">
        <v>0</v>
      </c>
      <c r="N365" s="162">
        <v>1155323.1499999999</v>
      </c>
      <c r="O365" s="162">
        <v>0</v>
      </c>
      <c r="P365" s="163">
        <v>3550543.21</v>
      </c>
      <c r="Q365" s="162">
        <v>3020583.02</v>
      </c>
      <c r="R365" s="162">
        <v>0</v>
      </c>
      <c r="S365" s="162">
        <v>4705866.3600000003</v>
      </c>
      <c r="T365" s="162">
        <v>4705866.3600000003</v>
      </c>
      <c r="U365" s="162">
        <v>53367950.640000001</v>
      </c>
      <c r="V365" s="162">
        <v>53367950.640000001</v>
      </c>
      <c r="W365" s="162">
        <v>53367950.640000001</v>
      </c>
      <c r="X365" s="162">
        <v>53367950.640000001</v>
      </c>
      <c r="Y365" s="162">
        <v>0</v>
      </c>
      <c r="Z365" s="162">
        <v>0</v>
      </c>
      <c r="AA365" s="162">
        <v>0</v>
      </c>
      <c r="AB365" s="162">
        <v>0</v>
      </c>
      <c r="AC365" s="162">
        <v>1193817</v>
      </c>
      <c r="AD365" s="144" t="s">
        <v>911</v>
      </c>
      <c r="AE365" s="165" t="s">
        <v>913</v>
      </c>
      <c r="AF365" s="144" t="s">
        <v>1015</v>
      </c>
      <c r="AG365" s="144" t="s">
        <v>1019</v>
      </c>
      <c r="AH365" s="144" t="s">
        <v>919</v>
      </c>
      <c r="AI365" s="144" t="s">
        <v>919</v>
      </c>
      <c r="AJ365" s="144" t="s">
        <v>919</v>
      </c>
      <c r="AK365" s="144" t="s">
        <v>912</v>
      </c>
      <c r="AL365" s="144" t="s">
        <v>919</v>
      </c>
      <c r="AM365" s="144" t="s">
        <v>919</v>
      </c>
      <c r="AN365" s="144" t="s">
        <v>949</v>
      </c>
      <c r="AO365" s="144" t="s">
        <v>1017</v>
      </c>
      <c r="AP365" s="144" t="s">
        <v>519</v>
      </c>
      <c r="AQ365" s="160" t="s">
        <v>922</v>
      </c>
      <c r="AR365" s="144" t="s">
        <v>923</v>
      </c>
    </row>
    <row r="366" spans="3:44">
      <c r="C366" s="160" t="s">
        <v>741</v>
      </c>
      <c r="D366" s="144" t="s">
        <v>520</v>
      </c>
      <c r="E366" s="161" t="s">
        <v>398</v>
      </c>
      <c r="F366" s="144" t="s">
        <v>434</v>
      </c>
      <c r="G366" s="144" t="s">
        <v>564</v>
      </c>
      <c r="H366" s="144" t="s">
        <v>521</v>
      </c>
      <c r="I366" s="144" t="s">
        <v>522</v>
      </c>
      <c r="J366" s="162">
        <v>645799</v>
      </c>
      <c r="K366" s="163">
        <v>645799</v>
      </c>
      <c r="L366" s="162">
        <v>645799</v>
      </c>
      <c r="M366" s="162">
        <v>0</v>
      </c>
      <c r="N366" s="162">
        <v>0</v>
      </c>
      <c r="O366" s="162">
        <v>0</v>
      </c>
      <c r="P366" s="163">
        <v>490060</v>
      </c>
      <c r="Q366" s="162">
        <v>490060</v>
      </c>
      <c r="R366" s="162">
        <v>0</v>
      </c>
      <c r="S366" s="162">
        <v>490060</v>
      </c>
      <c r="T366" s="162">
        <v>490060</v>
      </c>
      <c r="U366" s="162">
        <v>155739</v>
      </c>
      <c r="V366" s="162">
        <v>155739</v>
      </c>
      <c r="W366" s="162">
        <v>155739</v>
      </c>
      <c r="X366" s="162">
        <v>155739</v>
      </c>
      <c r="Y366" s="162">
        <v>0</v>
      </c>
      <c r="Z366" s="162">
        <v>0</v>
      </c>
      <c r="AA366" s="162">
        <v>0</v>
      </c>
      <c r="AB366" s="162">
        <v>0</v>
      </c>
      <c r="AC366" s="162">
        <v>0</v>
      </c>
      <c r="AD366" s="144" t="s">
        <v>911</v>
      </c>
      <c r="AE366" s="165" t="s">
        <v>913</v>
      </c>
      <c r="AF366" s="144" t="s">
        <v>1015</v>
      </c>
      <c r="AG366" s="144" t="s">
        <v>1020</v>
      </c>
      <c r="AH366" s="144" t="s">
        <v>919</v>
      </c>
      <c r="AI366" s="144" t="s">
        <v>919</v>
      </c>
      <c r="AJ366" s="144" t="s">
        <v>919</v>
      </c>
      <c r="AK366" s="144" t="s">
        <v>912</v>
      </c>
      <c r="AL366" s="144" t="s">
        <v>919</v>
      </c>
      <c r="AM366" s="144" t="s">
        <v>919</v>
      </c>
      <c r="AN366" s="144" t="s">
        <v>949</v>
      </c>
      <c r="AO366" s="144" t="s">
        <v>1017</v>
      </c>
      <c r="AP366" s="144" t="s">
        <v>522</v>
      </c>
      <c r="AQ366" s="160" t="s">
        <v>922</v>
      </c>
      <c r="AR366" s="144" t="s">
        <v>923</v>
      </c>
    </row>
    <row r="367" spans="3:44">
      <c r="C367" s="160" t="s">
        <v>741</v>
      </c>
      <c r="D367" s="144" t="s">
        <v>528</v>
      </c>
      <c r="E367" s="161" t="s">
        <v>398</v>
      </c>
      <c r="F367" s="144" t="s">
        <v>434</v>
      </c>
      <c r="G367" s="144" t="s">
        <v>564</v>
      </c>
      <c r="H367" s="144" t="s">
        <v>529</v>
      </c>
      <c r="I367" s="144" t="s">
        <v>530</v>
      </c>
      <c r="J367" s="162">
        <v>100000</v>
      </c>
      <c r="K367" s="163">
        <v>100000</v>
      </c>
      <c r="L367" s="162">
        <v>100000</v>
      </c>
      <c r="M367" s="162">
        <v>0</v>
      </c>
      <c r="N367" s="162">
        <v>20000</v>
      </c>
      <c r="O367" s="162">
        <v>0</v>
      </c>
      <c r="P367" s="163">
        <v>0</v>
      </c>
      <c r="Q367" s="162">
        <v>0</v>
      </c>
      <c r="R367" s="162">
        <v>0</v>
      </c>
      <c r="S367" s="162">
        <v>20000</v>
      </c>
      <c r="T367" s="162">
        <v>20000</v>
      </c>
      <c r="U367" s="162">
        <v>80000</v>
      </c>
      <c r="V367" s="162">
        <v>80000</v>
      </c>
      <c r="W367" s="162">
        <v>80000</v>
      </c>
      <c r="X367" s="162">
        <v>80000</v>
      </c>
      <c r="Y367" s="162">
        <v>0</v>
      </c>
      <c r="Z367" s="162">
        <v>0</v>
      </c>
      <c r="AA367" s="162">
        <v>0</v>
      </c>
      <c r="AB367" s="162">
        <v>0</v>
      </c>
      <c r="AC367" s="162">
        <v>0</v>
      </c>
      <c r="AD367" s="144" t="s">
        <v>911</v>
      </c>
      <c r="AE367" s="165" t="s">
        <v>913</v>
      </c>
      <c r="AF367" s="144" t="s">
        <v>956</v>
      </c>
      <c r="AG367" s="144" t="s">
        <v>1025</v>
      </c>
      <c r="AH367" s="144" t="s">
        <v>919</v>
      </c>
      <c r="AI367" s="144" t="s">
        <v>919</v>
      </c>
      <c r="AJ367" s="144" t="s">
        <v>919</v>
      </c>
      <c r="AK367" s="144" t="s">
        <v>912</v>
      </c>
      <c r="AL367" s="144" t="s">
        <v>919</v>
      </c>
      <c r="AM367" s="144" t="s">
        <v>919</v>
      </c>
      <c r="AN367" s="144" t="s">
        <v>949</v>
      </c>
      <c r="AO367" s="144" t="s">
        <v>958</v>
      </c>
      <c r="AP367" s="144" t="s">
        <v>530</v>
      </c>
      <c r="AQ367" s="160" t="s">
        <v>922</v>
      </c>
      <c r="AR367" s="144" t="s">
        <v>923</v>
      </c>
    </row>
    <row r="368" spans="3:44">
      <c r="C368" s="160" t="s">
        <v>741</v>
      </c>
      <c r="D368" s="144" t="s">
        <v>446</v>
      </c>
      <c r="E368" s="161" t="s">
        <v>398</v>
      </c>
      <c r="F368" s="144" t="s">
        <v>434</v>
      </c>
      <c r="G368" s="144" t="s">
        <v>564</v>
      </c>
      <c r="H368" s="144" t="s">
        <v>447</v>
      </c>
      <c r="I368" s="144" t="s">
        <v>448</v>
      </c>
      <c r="J368" s="162">
        <v>8697644</v>
      </c>
      <c r="K368" s="163">
        <v>8697644</v>
      </c>
      <c r="L368" s="162">
        <v>8697644</v>
      </c>
      <c r="M368" s="162">
        <v>0</v>
      </c>
      <c r="N368" s="162">
        <v>1648244</v>
      </c>
      <c r="O368" s="162">
        <v>0</v>
      </c>
      <c r="P368" s="163">
        <v>6778700</v>
      </c>
      <c r="Q368" s="162">
        <v>6778700</v>
      </c>
      <c r="R368" s="162">
        <v>0</v>
      </c>
      <c r="S368" s="162">
        <v>8426944</v>
      </c>
      <c r="T368" s="162">
        <v>8426944</v>
      </c>
      <c r="U368" s="162">
        <v>270700</v>
      </c>
      <c r="V368" s="162">
        <v>270700</v>
      </c>
      <c r="W368" s="162">
        <v>270700</v>
      </c>
      <c r="X368" s="162">
        <v>270700</v>
      </c>
      <c r="Y368" s="162">
        <v>0</v>
      </c>
      <c r="Z368" s="162">
        <v>0</v>
      </c>
      <c r="AA368" s="162">
        <v>0</v>
      </c>
      <c r="AB368" s="162">
        <v>0</v>
      </c>
      <c r="AC368" s="162">
        <v>0</v>
      </c>
      <c r="AD368" s="144" t="s">
        <v>911</v>
      </c>
      <c r="AE368" s="165" t="s">
        <v>913</v>
      </c>
      <c r="AF368" s="144" t="s">
        <v>956</v>
      </c>
      <c r="AG368" s="144" t="s">
        <v>957</v>
      </c>
      <c r="AH368" s="144" t="s">
        <v>919</v>
      </c>
      <c r="AI368" s="144" t="s">
        <v>919</v>
      </c>
      <c r="AJ368" s="144" t="s">
        <v>919</v>
      </c>
      <c r="AK368" s="144" t="s">
        <v>912</v>
      </c>
      <c r="AL368" s="144" t="s">
        <v>919</v>
      </c>
      <c r="AM368" s="144" t="s">
        <v>919</v>
      </c>
      <c r="AN368" s="144" t="s">
        <v>949</v>
      </c>
      <c r="AO368" s="144" t="s">
        <v>958</v>
      </c>
      <c r="AP368" s="144" t="s">
        <v>448</v>
      </c>
      <c r="AQ368" s="160" t="s">
        <v>922</v>
      </c>
      <c r="AR368" s="144" t="s">
        <v>923</v>
      </c>
    </row>
    <row r="369" spans="3:44">
      <c r="C369" s="160" t="s">
        <v>741</v>
      </c>
      <c r="D369" s="144" t="s">
        <v>454</v>
      </c>
      <c r="E369" s="161" t="s">
        <v>398</v>
      </c>
      <c r="F369" s="144" t="s">
        <v>434</v>
      </c>
      <c r="G369" s="144" t="s">
        <v>564</v>
      </c>
      <c r="H369" s="144" t="s">
        <v>455</v>
      </c>
      <c r="I369" s="144" t="s">
        <v>456</v>
      </c>
      <c r="J369" s="162">
        <v>300000</v>
      </c>
      <c r="K369" s="163">
        <v>2800000</v>
      </c>
      <c r="L369" s="162">
        <v>2800000</v>
      </c>
      <c r="M369" s="162">
        <v>0</v>
      </c>
      <c r="N369" s="162">
        <v>0</v>
      </c>
      <c r="O369" s="162">
        <v>0</v>
      </c>
      <c r="P369" s="163">
        <v>0</v>
      </c>
      <c r="Q369" s="162">
        <v>0</v>
      </c>
      <c r="R369" s="162">
        <v>0</v>
      </c>
      <c r="S369" s="162">
        <v>0</v>
      </c>
      <c r="T369" s="162">
        <v>0</v>
      </c>
      <c r="U369" s="162">
        <v>2800000</v>
      </c>
      <c r="V369" s="162">
        <v>2800000</v>
      </c>
      <c r="W369" s="162">
        <v>2800000</v>
      </c>
      <c r="X369" s="162">
        <v>2800000</v>
      </c>
      <c r="Y369" s="162">
        <v>0</v>
      </c>
      <c r="Z369" s="162">
        <v>0</v>
      </c>
      <c r="AA369" s="162">
        <v>0</v>
      </c>
      <c r="AB369" s="162">
        <v>0</v>
      </c>
      <c r="AC369" s="162">
        <v>2500000</v>
      </c>
      <c r="AD369" s="144" t="s">
        <v>911</v>
      </c>
      <c r="AE369" s="165" t="s">
        <v>913</v>
      </c>
      <c r="AF369" s="144" t="s">
        <v>966</v>
      </c>
      <c r="AG369" s="144" t="s">
        <v>967</v>
      </c>
      <c r="AH369" s="144" t="s">
        <v>919</v>
      </c>
      <c r="AI369" s="144" t="s">
        <v>919</v>
      </c>
      <c r="AJ369" s="144" t="s">
        <v>919</v>
      </c>
      <c r="AK369" s="144" t="s">
        <v>912</v>
      </c>
      <c r="AL369" s="144" t="s">
        <v>919</v>
      </c>
      <c r="AM369" s="144" t="s">
        <v>919</v>
      </c>
      <c r="AN369" s="144" t="s">
        <v>949</v>
      </c>
      <c r="AO369" s="144" t="s">
        <v>968</v>
      </c>
      <c r="AP369" s="144" t="s">
        <v>456</v>
      </c>
      <c r="AQ369" s="160" t="s">
        <v>922</v>
      </c>
      <c r="AR369" s="144" t="s">
        <v>923</v>
      </c>
    </row>
    <row r="370" spans="3:44">
      <c r="C370" s="160" t="s">
        <v>741</v>
      </c>
      <c r="D370" s="144" t="s">
        <v>544</v>
      </c>
      <c r="E370" s="161" t="s">
        <v>398</v>
      </c>
      <c r="F370" s="144" t="s">
        <v>434</v>
      </c>
      <c r="G370" s="144" t="s">
        <v>564</v>
      </c>
      <c r="H370" s="144" t="s">
        <v>545</v>
      </c>
      <c r="I370" s="144" t="s">
        <v>546</v>
      </c>
      <c r="J370" s="162">
        <v>5058</v>
      </c>
      <c r="K370" s="163">
        <v>5058</v>
      </c>
      <c r="L370" s="162">
        <v>5058</v>
      </c>
      <c r="M370" s="162">
        <v>0</v>
      </c>
      <c r="N370" s="162">
        <v>0</v>
      </c>
      <c r="O370" s="162">
        <v>0</v>
      </c>
      <c r="P370" s="163">
        <v>0</v>
      </c>
      <c r="Q370" s="162">
        <v>0</v>
      </c>
      <c r="R370" s="162">
        <v>0</v>
      </c>
      <c r="S370" s="162">
        <v>0</v>
      </c>
      <c r="T370" s="162">
        <v>0</v>
      </c>
      <c r="U370" s="162">
        <v>5058</v>
      </c>
      <c r="V370" s="162">
        <v>5058</v>
      </c>
      <c r="W370" s="162">
        <v>5058</v>
      </c>
      <c r="X370" s="162">
        <v>5058</v>
      </c>
      <c r="Y370" s="162">
        <v>0</v>
      </c>
      <c r="Z370" s="162">
        <v>0</v>
      </c>
      <c r="AA370" s="162">
        <v>0</v>
      </c>
      <c r="AB370" s="162">
        <v>0</v>
      </c>
      <c r="AC370" s="162">
        <v>0</v>
      </c>
      <c r="AD370" s="144" t="s">
        <v>911</v>
      </c>
      <c r="AE370" s="165" t="s">
        <v>914</v>
      </c>
      <c r="AF370" s="144" t="s">
        <v>969</v>
      </c>
      <c r="AG370" s="144" t="s">
        <v>1034</v>
      </c>
      <c r="AH370" s="144" t="s">
        <v>919</v>
      </c>
      <c r="AI370" s="144" t="s">
        <v>919</v>
      </c>
      <c r="AJ370" s="144" t="s">
        <v>919</v>
      </c>
      <c r="AK370" s="144" t="s">
        <v>912</v>
      </c>
      <c r="AL370" s="144" t="s">
        <v>919</v>
      </c>
      <c r="AM370" s="144" t="s">
        <v>919</v>
      </c>
      <c r="AN370" s="144" t="s">
        <v>971</v>
      </c>
      <c r="AO370" s="144" t="s">
        <v>972</v>
      </c>
      <c r="AP370" s="144" t="s">
        <v>546</v>
      </c>
      <c r="AQ370" s="160" t="s">
        <v>922</v>
      </c>
      <c r="AR370" s="144" t="s">
        <v>923</v>
      </c>
    </row>
    <row r="371" spans="3:44">
      <c r="C371" s="160" t="s">
        <v>741</v>
      </c>
      <c r="D371" s="144" t="s">
        <v>547</v>
      </c>
      <c r="E371" s="161" t="s">
        <v>398</v>
      </c>
      <c r="F371" s="144" t="s">
        <v>434</v>
      </c>
      <c r="G371" s="144" t="s">
        <v>564</v>
      </c>
      <c r="H371" s="144" t="s">
        <v>548</v>
      </c>
      <c r="I371" s="144" t="s">
        <v>549</v>
      </c>
      <c r="J371" s="162">
        <v>146065</v>
      </c>
      <c r="K371" s="163">
        <v>146065</v>
      </c>
      <c r="L371" s="162">
        <v>146065</v>
      </c>
      <c r="M371" s="162">
        <v>0</v>
      </c>
      <c r="N371" s="162">
        <v>3850</v>
      </c>
      <c r="O371" s="162">
        <v>0</v>
      </c>
      <c r="P371" s="163">
        <v>43100</v>
      </c>
      <c r="Q371" s="162">
        <v>0</v>
      </c>
      <c r="R371" s="162">
        <v>0</v>
      </c>
      <c r="S371" s="162">
        <v>46950</v>
      </c>
      <c r="T371" s="162">
        <v>46950</v>
      </c>
      <c r="U371" s="162">
        <v>99115</v>
      </c>
      <c r="V371" s="162">
        <v>99115</v>
      </c>
      <c r="W371" s="162">
        <v>99115</v>
      </c>
      <c r="X371" s="162">
        <v>99115</v>
      </c>
      <c r="Y371" s="162">
        <v>0</v>
      </c>
      <c r="Z371" s="162">
        <v>0</v>
      </c>
      <c r="AA371" s="162">
        <v>0</v>
      </c>
      <c r="AB371" s="162">
        <v>0</v>
      </c>
      <c r="AC371" s="162">
        <v>0</v>
      </c>
      <c r="AD371" s="144" t="s">
        <v>911</v>
      </c>
      <c r="AE371" s="165" t="s">
        <v>914</v>
      </c>
      <c r="AF371" s="144" t="s">
        <v>969</v>
      </c>
      <c r="AG371" s="144" t="s">
        <v>1035</v>
      </c>
      <c r="AH371" s="144" t="s">
        <v>919</v>
      </c>
      <c r="AI371" s="144" t="s">
        <v>919</v>
      </c>
      <c r="AJ371" s="144" t="s">
        <v>919</v>
      </c>
      <c r="AK371" s="144" t="s">
        <v>912</v>
      </c>
      <c r="AL371" s="144" t="s">
        <v>919</v>
      </c>
      <c r="AM371" s="144" t="s">
        <v>919</v>
      </c>
      <c r="AN371" s="144" t="s">
        <v>971</v>
      </c>
      <c r="AO371" s="144" t="s">
        <v>972</v>
      </c>
      <c r="AP371" s="144" t="s">
        <v>549</v>
      </c>
      <c r="AQ371" s="160" t="s">
        <v>922</v>
      </c>
      <c r="AR371" s="144" t="s">
        <v>923</v>
      </c>
    </row>
    <row r="372" spans="3:44">
      <c r="C372" s="160" t="s">
        <v>741</v>
      </c>
      <c r="D372" s="144" t="s">
        <v>550</v>
      </c>
      <c r="E372" s="161" t="s">
        <v>398</v>
      </c>
      <c r="F372" s="144" t="s">
        <v>434</v>
      </c>
      <c r="G372" s="144" t="s">
        <v>564</v>
      </c>
      <c r="H372" s="144" t="s">
        <v>551</v>
      </c>
      <c r="I372" s="144" t="s">
        <v>551</v>
      </c>
      <c r="J372" s="162">
        <v>148180115</v>
      </c>
      <c r="K372" s="163">
        <v>197887899</v>
      </c>
      <c r="L372" s="162">
        <v>197887899</v>
      </c>
      <c r="M372" s="162">
        <v>0</v>
      </c>
      <c r="N372" s="162">
        <v>39601524.219999999</v>
      </c>
      <c r="O372" s="162">
        <v>0</v>
      </c>
      <c r="P372" s="163">
        <v>158286336.99000001</v>
      </c>
      <c r="Q372" s="162">
        <v>158146132.83000001</v>
      </c>
      <c r="R372" s="162">
        <v>0</v>
      </c>
      <c r="S372" s="162">
        <v>197887861.21000001</v>
      </c>
      <c r="T372" s="162">
        <v>197887861.21000001</v>
      </c>
      <c r="U372" s="162">
        <v>37.79</v>
      </c>
      <c r="V372" s="162">
        <v>37.79</v>
      </c>
      <c r="W372" s="162">
        <v>37.79</v>
      </c>
      <c r="X372" s="162">
        <v>37.79</v>
      </c>
      <c r="Y372" s="162">
        <v>0</v>
      </c>
      <c r="Z372" s="162">
        <v>0</v>
      </c>
      <c r="AA372" s="162">
        <v>0</v>
      </c>
      <c r="AB372" s="164">
        <v>-10292216</v>
      </c>
      <c r="AC372" s="162">
        <v>60000000</v>
      </c>
      <c r="AD372" s="144" t="s">
        <v>911</v>
      </c>
      <c r="AE372" s="165" t="s">
        <v>914</v>
      </c>
      <c r="AF372" s="144" t="s">
        <v>997</v>
      </c>
      <c r="AG372" s="144" t="s">
        <v>1036</v>
      </c>
      <c r="AH372" s="144" t="s">
        <v>919</v>
      </c>
      <c r="AI372" s="144" t="s">
        <v>919</v>
      </c>
      <c r="AJ372" s="144" t="s">
        <v>919</v>
      </c>
      <c r="AK372" s="144" t="s">
        <v>912</v>
      </c>
      <c r="AL372" s="144" t="s">
        <v>919</v>
      </c>
      <c r="AM372" s="144" t="s">
        <v>919</v>
      </c>
      <c r="AN372" s="144" t="s">
        <v>971</v>
      </c>
      <c r="AO372" s="144" t="s">
        <v>1037</v>
      </c>
      <c r="AP372" s="144" t="s">
        <v>551</v>
      </c>
      <c r="AQ372" s="160" t="s">
        <v>922</v>
      </c>
      <c r="AR372" s="144" t="s">
        <v>923</v>
      </c>
    </row>
    <row r="373" spans="3:44">
      <c r="C373" s="160" t="s">
        <v>741</v>
      </c>
      <c r="D373" s="144" t="s">
        <v>463</v>
      </c>
      <c r="E373" s="161" t="s">
        <v>398</v>
      </c>
      <c r="F373" s="144" t="s">
        <v>434</v>
      </c>
      <c r="G373" s="144" t="s">
        <v>564</v>
      </c>
      <c r="H373" s="144" t="s">
        <v>464</v>
      </c>
      <c r="I373" s="144" t="s">
        <v>465</v>
      </c>
      <c r="J373" s="162">
        <v>2400000</v>
      </c>
      <c r="K373" s="163">
        <v>0</v>
      </c>
      <c r="L373" s="162">
        <v>0</v>
      </c>
      <c r="M373" s="162">
        <v>0</v>
      </c>
      <c r="N373" s="162">
        <v>0</v>
      </c>
      <c r="O373" s="162">
        <v>0</v>
      </c>
      <c r="P373" s="163">
        <v>0</v>
      </c>
      <c r="Q373" s="162">
        <v>0</v>
      </c>
      <c r="R373" s="162">
        <v>0</v>
      </c>
      <c r="S373" s="162">
        <v>0</v>
      </c>
      <c r="T373" s="162">
        <v>0</v>
      </c>
      <c r="U373" s="162">
        <v>0</v>
      </c>
      <c r="V373" s="162">
        <v>0</v>
      </c>
      <c r="W373" s="162">
        <v>0</v>
      </c>
      <c r="X373" s="162">
        <v>0</v>
      </c>
      <c r="Y373" s="162">
        <v>0</v>
      </c>
      <c r="Z373" s="162">
        <v>0</v>
      </c>
      <c r="AA373" s="162">
        <v>0</v>
      </c>
      <c r="AB373" s="164">
        <v>-2400000</v>
      </c>
      <c r="AC373" s="162">
        <v>0</v>
      </c>
      <c r="AD373" s="144" t="s">
        <v>911</v>
      </c>
      <c r="AE373" s="165" t="s">
        <v>914</v>
      </c>
      <c r="AF373" s="144" t="s">
        <v>976</v>
      </c>
      <c r="AG373" s="144" t="s">
        <v>977</v>
      </c>
      <c r="AH373" s="144" t="s">
        <v>919</v>
      </c>
      <c r="AI373" s="144" t="s">
        <v>919</v>
      </c>
      <c r="AJ373" s="144" t="s">
        <v>919</v>
      </c>
      <c r="AK373" s="144" t="s">
        <v>912</v>
      </c>
      <c r="AL373" s="144" t="s">
        <v>919</v>
      </c>
      <c r="AM373" s="144" t="s">
        <v>919</v>
      </c>
      <c r="AN373" s="144" t="s">
        <v>971</v>
      </c>
      <c r="AO373" s="144" t="s">
        <v>978</v>
      </c>
      <c r="AP373" s="144" t="s">
        <v>465</v>
      </c>
      <c r="AQ373" s="160" t="s">
        <v>922</v>
      </c>
      <c r="AR373" s="144" t="s">
        <v>923</v>
      </c>
    </row>
    <row r="374" spans="3:44">
      <c r="C374" s="160" t="s">
        <v>741</v>
      </c>
      <c r="D374" s="144" t="s">
        <v>671</v>
      </c>
      <c r="E374" s="161" t="s">
        <v>398</v>
      </c>
      <c r="F374" s="144" t="s">
        <v>434</v>
      </c>
      <c r="G374" s="144" t="s">
        <v>564</v>
      </c>
      <c r="H374" s="144" t="s">
        <v>672</v>
      </c>
      <c r="I374" s="144" t="s">
        <v>673</v>
      </c>
      <c r="J374" s="162">
        <v>721497</v>
      </c>
      <c r="K374" s="163">
        <v>721497</v>
      </c>
      <c r="L374" s="162">
        <v>721497</v>
      </c>
      <c r="M374" s="162">
        <v>0</v>
      </c>
      <c r="N374" s="162">
        <v>117025.81</v>
      </c>
      <c r="O374" s="162">
        <v>0</v>
      </c>
      <c r="P374" s="163">
        <v>241104.6</v>
      </c>
      <c r="Q374" s="162">
        <v>90950</v>
      </c>
      <c r="R374" s="162">
        <v>0</v>
      </c>
      <c r="S374" s="162">
        <v>358130.41</v>
      </c>
      <c r="T374" s="162">
        <v>358130.41</v>
      </c>
      <c r="U374" s="162">
        <v>363366.59</v>
      </c>
      <c r="V374" s="162">
        <v>363366.59</v>
      </c>
      <c r="W374" s="162">
        <v>363366.59</v>
      </c>
      <c r="X374" s="162">
        <v>363366.59</v>
      </c>
      <c r="Y374" s="162">
        <v>0</v>
      </c>
      <c r="Z374" s="162">
        <v>0</v>
      </c>
      <c r="AA374" s="162">
        <v>0</v>
      </c>
      <c r="AB374" s="162">
        <v>0</v>
      </c>
      <c r="AC374" s="162">
        <v>0</v>
      </c>
      <c r="AD374" s="144" t="s">
        <v>911</v>
      </c>
      <c r="AE374" s="165" t="s">
        <v>914</v>
      </c>
      <c r="AF374" s="144" t="s">
        <v>976</v>
      </c>
      <c r="AG374" s="144" t="s">
        <v>1098</v>
      </c>
      <c r="AH374" s="144" t="s">
        <v>919</v>
      </c>
      <c r="AI374" s="144" t="s">
        <v>919</v>
      </c>
      <c r="AJ374" s="144" t="s">
        <v>919</v>
      </c>
      <c r="AK374" s="144" t="s">
        <v>912</v>
      </c>
      <c r="AL374" s="144" t="s">
        <v>1099</v>
      </c>
      <c r="AM374" s="144" t="s">
        <v>919</v>
      </c>
      <c r="AN374" s="144" t="s">
        <v>971</v>
      </c>
      <c r="AO374" s="144" t="s">
        <v>978</v>
      </c>
      <c r="AP374" s="144" t="s">
        <v>673</v>
      </c>
      <c r="AQ374" s="160" t="s">
        <v>922</v>
      </c>
      <c r="AR374" s="144" t="s">
        <v>923</v>
      </c>
    </row>
    <row r="375" spans="3:44">
      <c r="C375" s="160" t="s">
        <v>741</v>
      </c>
      <c r="D375" s="144" t="s">
        <v>466</v>
      </c>
      <c r="E375" s="161" t="s">
        <v>398</v>
      </c>
      <c r="F375" s="144" t="s">
        <v>434</v>
      </c>
      <c r="G375" s="144" t="s">
        <v>564</v>
      </c>
      <c r="H375" s="144" t="s">
        <v>467</v>
      </c>
      <c r="I375" s="144" t="s">
        <v>468</v>
      </c>
      <c r="J375" s="162">
        <v>2807600</v>
      </c>
      <c r="K375" s="163">
        <v>615200</v>
      </c>
      <c r="L375" s="162">
        <v>615200</v>
      </c>
      <c r="M375" s="162">
        <v>0</v>
      </c>
      <c r="N375" s="162">
        <v>45278.76</v>
      </c>
      <c r="O375" s="162">
        <v>0</v>
      </c>
      <c r="P375" s="163">
        <v>463651.29</v>
      </c>
      <c r="Q375" s="162">
        <v>0</v>
      </c>
      <c r="R375" s="162">
        <v>0</v>
      </c>
      <c r="S375" s="162">
        <v>508930.05</v>
      </c>
      <c r="T375" s="162">
        <v>508930.05</v>
      </c>
      <c r="U375" s="162">
        <v>106269.95</v>
      </c>
      <c r="V375" s="162">
        <v>106269.95</v>
      </c>
      <c r="W375" s="162">
        <v>106269.95</v>
      </c>
      <c r="X375" s="162">
        <v>106269.95</v>
      </c>
      <c r="Y375" s="162">
        <v>0</v>
      </c>
      <c r="Z375" s="162">
        <v>0</v>
      </c>
      <c r="AA375" s="162">
        <v>0</v>
      </c>
      <c r="AB375" s="164">
        <v>-2192400</v>
      </c>
      <c r="AC375" s="162">
        <v>0</v>
      </c>
      <c r="AD375" s="144" t="s">
        <v>911</v>
      </c>
      <c r="AE375" s="165" t="s">
        <v>914</v>
      </c>
      <c r="AF375" s="144" t="s">
        <v>976</v>
      </c>
      <c r="AG375" s="144" t="s">
        <v>979</v>
      </c>
      <c r="AH375" s="144" t="s">
        <v>919</v>
      </c>
      <c r="AI375" s="144" t="s">
        <v>919</v>
      </c>
      <c r="AJ375" s="144" t="s">
        <v>919</v>
      </c>
      <c r="AK375" s="144" t="s">
        <v>912</v>
      </c>
      <c r="AL375" s="144" t="s">
        <v>919</v>
      </c>
      <c r="AM375" s="144" t="s">
        <v>919</v>
      </c>
      <c r="AN375" s="144" t="s">
        <v>971</v>
      </c>
      <c r="AO375" s="144" t="s">
        <v>978</v>
      </c>
      <c r="AP375" s="144" t="s">
        <v>468</v>
      </c>
      <c r="AQ375" s="160" t="s">
        <v>922</v>
      </c>
      <c r="AR375" s="144" t="s">
        <v>923</v>
      </c>
    </row>
    <row r="376" spans="3:44">
      <c r="C376" s="160" t="s">
        <v>741</v>
      </c>
      <c r="D376" s="144" t="s">
        <v>469</v>
      </c>
      <c r="E376" s="161" t="s">
        <v>398</v>
      </c>
      <c r="F376" s="144" t="s">
        <v>434</v>
      </c>
      <c r="G376" s="144" t="s">
        <v>564</v>
      </c>
      <c r="H376" s="144" t="s">
        <v>470</v>
      </c>
      <c r="I376" s="144" t="s">
        <v>471</v>
      </c>
      <c r="J376" s="162">
        <v>60000</v>
      </c>
      <c r="K376" s="163">
        <v>60000</v>
      </c>
      <c r="L376" s="162">
        <v>60000</v>
      </c>
      <c r="M376" s="162">
        <v>0</v>
      </c>
      <c r="N376" s="162">
        <v>0</v>
      </c>
      <c r="O376" s="162">
        <v>0</v>
      </c>
      <c r="P376" s="163">
        <v>57724.92</v>
      </c>
      <c r="Q376" s="162">
        <v>57724.92</v>
      </c>
      <c r="R376" s="162">
        <v>0</v>
      </c>
      <c r="S376" s="162">
        <v>57724.92</v>
      </c>
      <c r="T376" s="162">
        <v>57724.92</v>
      </c>
      <c r="U376" s="162">
        <v>2275.08</v>
      </c>
      <c r="V376" s="162">
        <v>2275.08</v>
      </c>
      <c r="W376" s="162">
        <v>2275.08</v>
      </c>
      <c r="X376" s="162">
        <v>2275.08</v>
      </c>
      <c r="Y376" s="162">
        <v>0</v>
      </c>
      <c r="Z376" s="162">
        <v>0</v>
      </c>
      <c r="AA376" s="162">
        <v>0</v>
      </c>
      <c r="AB376" s="162">
        <v>0</v>
      </c>
      <c r="AC376" s="162">
        <v>0</v>
      </c>
      <c r="AD376" s="144" t="s">
        <v>911</v>
      </c>
      <c r="AE376" s="165" t="s">
        <v>914</v>
      </c>
      <c r="AF376" s="144" t="s">
        <v>976</v>
      </c>
      <c r="AG376" s="144" t="s">
        <v>980</v>
      </c>
      <c r="AH376" s="144" t="s">
        <v>919</v>
      </c>
      <c r="AI376" s="144" t="s">
        <v>919</v>
      </c>
      <c r="AJ376" s="144" t="s">
        <v>919</v>
      </c>
      <c r="AK376" s="144" t="s">
        <v>912</v>
      </c>
      <c r="AL376" s="144" t="s">
        <v>919</v>
      </c>
      <c r="AM376" s="144" t="s">
        <v>919</v>
      </c>
      <c r="AN376" s="144" t="s">
        <v>971</v>
      </c>
      <c r="AO376" s="144" t="s">
        <v>978</v>
      </c>
      <c r="AP376" s="144" t="s">
        <v>471</v>
      </c>
      <c r="AQ376" s="160" t="s">
        <v>922</v>
      </c>
      <c r="AR376" s="144" t="s">
        <v>923</v>
      </c>
    </row>
    <row r="377" spans="3:44">
      <c r="C377" s="160" t="s">
        <v>741</v>
      </c>
      <c r="D377" s="144" t="s">
        <v>620</v>
      </c>
      <c r="E377" s="161" t="s">
        <v>398</v>
      </c>
      <c r="F377" s="144" t="s">
        <v>434</v>
      </c>
      <c r="G377" s="144" t="s">
        <v>564</v>
      </c>
      <c r="H377" s="144" t="s">
        <v>621</v>
      </c>
      <c r="I377" s="144" t="s">
        <v>622</v>
      </c>
      <c r="J377" s="162">
        <v>11823</v>
      </c>
      <c r="K377" s="163">
        <v>11823</v>
      </c>
      <c r="L377" s="162">
        <v>11823</v>
      </c>
      <c r="M377" s="162">
        <v>0</v>
      </c>
      <c r="N377" s="162">
        <v>0</v>
      </c>
      <c r="O377" s="162">
        <v>0</v>
      </c>
      <c r="P377" s="163">
        <v>1130</v>
      </c>
      <c r="Q377" s="162">
        <v>1130</v>
      </c>
      <c r="R377" s="162">
        <v>0</v>
      </c>
      <c r="S377" s="162">
        <v>1130</v>
      </c>
      <c r="T377" s="162">
        <v>1130</v>
      </c>
      <c r="U377" s="162">
        <v>10693</v>
      </c>
      <c r="V377" s="162">
        <v>10693</v>
      </c>
      <c r="W377" s="162">
        <v>10693</v>
      </c>
      <c r="X377" s="162">
        <v>10693</v>
      </c>
      <c r="Y377" s="162">
        <v>0</v>
      </c>
      <c r="Z377" s="162">
        <v>0</v>
      </c>
      <c r="AA377" s="162">
        <v>0</v>
      </c>
      <c r="AB377" s="162">
        <v>0</v>
      </c>
      <c r="AC377" s="162">
        <v>0</v>
      </c>
      <c r="AD377" s="144" t="s">
        <v>911</v>
      </c>
      <c r="AE377" s="165" t="s">
        <v>914</v>
      </c>
      <c r="AF377" s="144" t="s">
        <v>976</v>
      </c>
      <c r="AG377" s="144" t="s">
        <v>1079</v>
      </c>
      <c r="AH377" s="144" t="s">
        <v>919</v>
      </c>
      <c r="AI377" s="144" t="s">
        <v>919</v>
      </c>
      <c r="AJ377" s="144" t="s">
        <v>919</v>
      </c>
      <c r="AK377" s="144" t="s">
        <v>912</v>
      </c>
      <c r="AL377" s="144" t="s">
        <v>919</v>
      </c>
      <c r="AM377" s="144" t="s">
        <v>919</v>
      </c>
      <c r="AN377" s="144" t="s">
        <v>971</v>
      </c>
      <c r="AO377" s="144" t="s">
        <v>978</v>
      </c>
      <c r="AP377" s="144" t="s">
        <v>622</v>
      </c>
      <c r="AQ377" s="160" t="s">
        <v>922</v>
      </c>
      <c r="AR377" s="144" t="s">
        <v>923</v>
      </c>
    </row>
    <row r="378" spans="3:44">
      <c r="C378" s="160" t="s">
        <v>741</v>
      </c>
      <c r="D378" s="144" t="s">
        <v>726</v>
      </c>
      <c r="E378" s="161" t="s">
        <v>410</v>
      </c>
      <c r="F378" s="144" t="s">
        <v>479</v>
      </c>
      <c r="G378" s="144" t="s">
        <v>564</v>
      </c>
      <c r="H378" s="144" t="s">
        <v>727</v>
      </c>
      <c r="I378" s="144" t="s">
        <v>728</v>
      </c>
      <c r="J378" s="162">
        <v>525000</v>
      </c>
      <c r="K378" s="163">
        <v>525000</v>
      </c>
      <c r="L378" s="162">
        <v>525000</v>
      </c>
      <c r="M378" s="162">
        <v>0</v>
      </c>
      <c r="N378" s="162">
        <v>3779.13</v>
      </c>
      <c r="O378" s="162">
        <v>0</v>
      </c>
      <c r="P378" s="163">
        <v>381848.15</v>
      </c>
      <c r="Q378" s="162">
        <v>0</v>
      </c>
      <c r="R378" s="162">
        <v>0</v>
      </c>
      <c r="S378" s="162">
        <v>385627.28</v>
      </c>
      <c r="T378" s="162">
        <v>385627.28</v>
      </c>
      <c r="U378" s="162">
        <v>139372.72</v>
      </c>
      <c r="V378" s="162">
        <v>139372.72</v>
      </c>
      <c r="W378" s="162">
        <v>139372.72</v>
      </c>
      <c r="X378" s="162">
        <v>139372.72</v>
      </c>
      <c r="Y378" s="162">
        <v>0</v>
      </c>
      <c r="Z378" s="162">
        <v>0</v>
      </c>
      <c r="AA378" s="162">
        <v>0</v>
      </c>
      <c r="AB378" s="162">
        <v>0</v>
      </c>
      <c r="AC378" s="162">
        <v>0</v>
      </c>
      <c r="AD378" s="144" t="s">
        <v>911</v>
      </c>
      <c r="AE378" s="165" t="s">
        <v>915</v>
      </c>
      <c r="AF378" s="144" t="s">
        <v>983</v>
      </c>
      <c r="AG378" s="144" t="s">
        <v>1133</v>
      </c>
      <c r="AH378" s="144" t="s">
        <v>919</v>
      </c>
      <c r="AI378" s="144" t="s">
        <v>919</v>
      </c>
      <c r="AJ378" s="144" t="s">
        <v>919</v>
      </c>
      <c r="AK378" s="144" t="s">
        <v>912</v>
      </c>
      <c r="AL378" s="144" t="s">
        <v>919</v>
      </c>
      <c r="AM378" s="144" t="s">
        <v>919</v>
      </c>
      <c r="AN378" s="144" t="s">
        <v>985</v>
      </c>
      <c r="AO378" s="144" t="s">
        <v>986</v>
      </c>
      <c r="AP378" s="144" t="s">
        <v>728</v>
      </c>
      <c r="AQ378" s="160" t="s">
        <v>922</v>
      </c>
      <c r="AR378" s="144" t="s">
        <v>929</v>
      </c>
    </row>
    <row r="379" spans="3:44">
      <c r="C379" s="160" t="s">
        <v>741</v>
      </c>
      <c r="D379" s="144" t="s">
        <v>747</v>
      </c>
      <c r="E379" s="161" t="s">
        <v>398</v>
      </c>
      <c r="F379" s="144" t="s">
        <v>492</v>
      </c>
      <c r="G379" s="144" t="s">
        <v>564</v>
      </c>
      <c r="H379" s="144" t="s">
        <v>493</v>
      </c>
      <c r="I379" s="144" t="s">
        <v>494</v>
      </c>
      <c r="J379" s="162">
        <v>14230798</v>
      </c>
      <c r="K379" s="163">
        <v>13894835</v>
      </c>
      <c r="L379" s="162">
        <v>13894835</v>
      </c>
      <c r="M379" s="162">
        <v>0</v>
      </c>
      <c r="N379" s="162">
        <v>0</v>
      </c>
      <c r="O379" s="162">
        <v>0</v>
      </c>
      <c r="P379" s="163">
        <v>12157803</v>
      </c>
      <c r="Q379" s="162">
        <v>12157803</v>
      </c>
      <c r="R379" s="162">
        <v>0</v>
      </c>
      <c r="S379" s="162">
        <v>12157803</v>
      </c>
      <c r="T379" s="162">
        <v>12157803</v>
      </c>
      <c r="U379" s="162">
        <v>1737032</v>
      </c>
      <c r="V379" s="162">
        <v>1737032</v>
      </c>
      <c r="W379" s="162">
        <v>1737032</v>
      </c>
      <c r="X379" s="162">
        <v>1737032</v>
      </c>
      <c r="Y379" s="162">
        <v>0</v>
      </c>
      <c r="Z379" s="162">
        <v>0</v>
      </c>
      <c r="AA379" s="162">
        <v>0</v>
      </c>
      <c r="AB379" s="164">
        <v>-335963</v>
      </c>
      <c r="AC379" s="162">
        <v>0</v>
      </c>
      <c r="AD379" s="144" t="s">
        <v>911</v>
      </c>
      <c r="AE379" s="165" t="s">
        <v>916</v>
      </c>
      <c r="AF379" s="144" t="s">
        <v>992</v>
      </c>
      <c r="AG379" s="144" t="s">
        <v>993</v>
      </c>
      <c r="AH379" s="144" t="s">
        <v>934</v>
      </c>
      <c r="AI379" s="144" t="s">
        <v>919</v>
      </c>
      <c r="AJ379" s="144" t="s">
        <v>919</v>
      </c>
      <c r="AK379" s="144" t="s">
        <v>912</v>
      </c>
      <c r="AL379" s="144" t="s">
        <v>1048</v>
      </c>
      <c r="AM379" s="144" t="s">
        <v>1010</v>
      </c>
      <c r="AN379" s="144" t="s">
        <v>994</v>
      </c>
      <c r="AO379" s="144" t="s">
        <v>995</v>
      </c>
      <c r="AP379" s="144" t="s">
        <v>996</v>
      </c>
      <c r="AQ379" s="160" t="s">
        <v>922</v>
      </c>
      <c r="AR379" s="144" t="s">
        <v>923</v>
      </c>
    </row>
    <row r="380" spans="3:44">
      <c r="C380" s="160" t="s">
        <v>741</v>
      </c>
      <c r="D380" s="144" t="s">
        <v>748</v>
      </c>
      <c r="E380" s="161" t="s">
        <v>398</v>
      </c>
      <c r="F380" s="144" t="s">
        <v>492</v>
      </c>
      <c r="G380" s="144" t="s">
        <v>564</v>
      </c>
      <c r="H380" s="144" t="s">
        <v>496</v>
      </c>
      <c r="I380" s="144" t="s">
        <v>497</v>
      </c>
      <c r="J380" s="162">
        <v>2523191</v>
      </c>
      <c r="K380" s="163">
        <v>2463623</v>
      </c>
      <c r="L380" s="162">
        <v>2463623</v>
      </c>
      <c r="M380" s="162">
        <v>0</v>
      </c>
      <c r="N380" s="162">
        <v>0</v>
      </c>
      <c r="O380" s="162">
        <v>0</v>
      </c>
      <c r="P380" s="163">
        <v>2155638</v>
      </c>
      <c r="Q380" s="162">
        <v>2155638</v>
      </c>
      <c r="R380" s="162">
        <v>0</v>
      </c>
      <c r="S380" s="162">
        <v>2155638</v>
      </c>
      <c r="T380" s="162">
        <v>2155638</v>
      </c>
      <c r="U380" s="162">
        <v>307985</v>
      </c>
      <c r="V380" s="162">
        <v>307985</v>
      </c>
      <c r="W380" s="162">
        <v>307985</v>
      </c>
      <c r="X380" s="162">
        <v>307985</v>
      </c>
      <c r="Y380" s="162">
        <v>0</v>
      </c>
      <c r="Z380" s="162">
        <v>0</v>
      </c>
      <c r="AA380" s="162">
        <v>0</v>
      </c>
      <c r="AB380" s="164">
        <v>-59568</v>
      </c>
      <c r="AC380" s="162">
        <v>0</v>
      </c>
      <c r="AD380" s="144" t="s">
        <v>911</v>
      </c>
      <c r="AE380" s="165" t="s">
        <v>916</v>
      </c>
      <c r="AF380" s="144" t="s">
        <v>992</v>
      </c>
      <c r="AG380" s="144" t="s">
        <v>993</v>
      </c>
      <c r="AH380" s="144" t="s">
        <v>997</v>
      </c>
      <c r="AI380" s="144" t="s">
        <v>919</v>
      </c>
      <c r="AJ380" s="144" t="s">
        <v>919</v>
      </c>
      <c r="AK380" s="144" t="s">
        <v>912</v>
      </c>
      <c r="AL380" s="144" t="s">
        <v>1049</v>
      </c>
      <c r="AM380" s="144" t="s">
        <v>1006</v>
      </c>
      <c r="AN380" s="144" t="s">
        <v>994</v>
      </c>
      <c r="AO380" s="144" t="s">
        <v>995</v>
      </c>
      <c r="AP380" s="144" t="s">
        <v>996</v>
      </c>
      <c r="AQ380" s="160" t="s">
        <v>922</v>
      </c>
      <c r="AR380" s="144" t="s">
        <v>923</v>
      </c>
    </row>
    <row r="381" spans="3:44">
      <c r="C381" s="160" t="s">
        <v>741</v>
      </c>
      <c r="D381" s="144" t="s">
        <v>500</v>
      </c>
      <c r="E381" s="161" t="s">
        <v>398</v>
      </c>
      <c r="F381" s="144" t="s">
        <v>400</v>
      </c>
      <c r="G381" s="144" t="s">
        <v>564</v>
      </c>
      <c r="H381" s="144" t="s">
        <v>501</v>
      </c>
      <c r="I381" s="144" t="s">
        <v>501</v>
      </c>
      <c r="J381" s="162">
        <v>4581000</v>
      </c>
      <c r="K381" s="163">
        <v>4581000</v>
      </c>
      <c r="L381" s="162">
        <v>4581000</v>
      </c>
      <c r="M381" s="162">
        <v>0</v>
      </c>
      <c r="N381" s="162">
        <v>0</v>
      </c>
      <c r="O381" s="162">
        <v>0</v>
      </c>
      <c r="P381" s="163">
        <v>3984323</v>
      </c>
      <c r="Q381" s="162">
        <v>3984323</v>
      </c>
      <c r="R381" s="162">
        <v>0</v>
      </c>
      <c r="S381" s="162">
        <v>3984323</v>
      </c>
      <c r="T381" s="162">
        <v>3984323</v>
      </c>
      <c r="U381" s="162">
        <v>596677</v>
      </c>
      <c r="V381" s="162">
        <v>596677</v>
      </c>
      <c r="W381" s="162">
        <v>596677</v>
      </c>
      <c r="X381" s="162">
        <v>596677</v>
      </c>
      <c r="Y381" s="162">
        <v>0</v>
      </c>
      <c r="Z381" s="162">
        <v>0</v>
      </c>
      <c r="AA381" s="162">
        <v>0</v>
      </c>
      <c r="AB381" s="162">
        <v>0</v>
      </c>
      <c r="AC381" s="162">
        <v>0</v>
      </c>
      <c r="AD381" s="144" t="s">
        <v>911</v>
      </c>
      <c r="AE381" s="165" t="s">
        <v>916</v>
      </c>
      <c r="AF381" s="144" t="s">
        <v>998</v>
      </c>
      <c r="AG381" s="144" t="s">
        <v>1001</v>
      </c>
      <c r="AH381" s="144" t="s">
        <v>919</v>
      </c>
      <c r="AI381" s="144" t="s">
        <v>919</v>
      </c>
      <c r="AJ381" s="144" t="s">
        <v>919</v>
      </c>
      <c r="AK381" s="144" t="s">
        <v>912</v>
      </c>
      <c r="AL381" s="144" t="s">
        <v>919</v>
      </c>
      <c r="AM381" s="144" t="s">
        <v>919</v>
      </c>
      <c r="AN381" s="144" t="s">
        <v>994</v>
      </c>
      <c r="AO381" s="144" t="s">
        <v>1000</v>
      </c>
      <c r="AP381" s="144" t="s">
        <v>501</v>
      </c>
      <c r="AQ381" s="160" t="s">
        <v>922</v>
      </c>
      <c r="AR381" s="144" t="s">
        <v>923</v>
      </c>
    </row>
    <row r="382" spans="3:44">
      <c r="C382" s="160" t="s">
        <v>749</v>
      </c>
      <c r="D382" s="144" t="s">
        <v>397</v>
      </c>
      <c r="E382" s="161" t="s">
        <v>398</v>
      </c>
      <c r="F382" s="144" t="s">
        <v>399</v>
      </c>
      <c r="G382" s="144" t="s">
        <v>564</v>
      </c>
      <c r="H382" s="144" t="s">
        <v>401</v>
      </c>
      <c r="I382" s="144" t="s">
        <v>402</v>
      </c>
      <c r="J382" s="162">
        <v>723882208</v>
      </c>
      <c r="K382" s="163">
        <v>715774128</v>
      </c>
      <c r="L382" s="162">
        <v>715774128</v>
      </c>
      <c r="M382" s="162">
        <v>0</v>
      </c>
      <c r="N382" s="162">
        <v>0</v>
      </c>
      <c r="O382" s="162">
        <v>0</v>
      </c>
      <c r="P382" s="163">
        <v>661235398.37</v>
      </c>
      <c r="Q382" s="162">
        <v>661235398.37</v>
      </c>
      <c r="R382" s="162">
        <v>0</v>
      </c>
      <c r="S382" s="162">
        <v>661235398.37</v>
      </c>
      <c r="T382" s="162">
        <v>661235398.37</v>
      </c>
      <c r="U382" s="162">
        <v>54538729.630000003</v>
      </c>
      <c r="V382" s="162">
        <v>54538729.630000003</v>
      </c>
      <c r="W382" s="162">
        <v>54538729.630000003</v>
      </c>
      <c r="X382" s="162">
        <v>54538729.630000003</v>
      </c>
      <c r="Y382" s="162">
        <v>0</v>
      </c>
      <c r="Z382" s="162">
        <v>0</v>
      </c>
      <c r="AA382" s="162">
        <v>0</v>
      </c>
      <c r="AB382" s="164">
        <v>-8108080</v>
      </c>
      <c r="AC382" s="162">
        <v>0</v>
      </c>
      <c r="AD382" s="144" t="s">
        <v>911</v>
      </c>
      <c r="AE382" s="165" t="s">
        <v>912</v>
      </c>
      <c r="AF382" s="144" t="s">
        <v>398</v>
      </c>
      <c r="AG382" s="144" t="s">
        <v>918</v>
      </c>
      <c r="AH382" s="144" t="s">
        <v>919</v>
      </c>
      <c r="AI382" s="144" t="s">
        <v>919</v>
      </c>
      <c r="AJ382" s="144" t="s">
        <v>919</v>
      </c>
      <c r="AK382" s="144" t="s">
        <v>912</v>
      </c>
      <c r="AL382" s="144" t="s">
        <v>919</v>
      </c>
      <c r="AM382" s="144" t="s">
        <v>919</v>
      </c>
      <c r="AN382" s="144" t="s">
        <v>920</v>
      </c>
      <c r="AO382" s="144" t="s">
        <v>921</v>
      </c>
      <c r="AP382" s="144" t="s">
        <v>402</v>
      </c>
      <c r="AQ382" s="160" t="s">
        <v>922</v>
      </c>
      <c r="AR382" s="144" t="s">
        <v>923</v>
      </c>
    </row>
    <row r="383" spans="3:44">
      <c r="C383" s="160" t="s">
        <v>749</v>
      </c>
      <c r="D383" s="144" t="s">
        <v>637</v>
      </c>
      <c r="E383" s="161" t="s">
        <v>398</v>
      </c>
      <c r="F383" s="144" t="s">
        <v>399</v>
      </c>
      <c r="G383" s="144" t="s">
        <v>564</v>
      </c>
      <c r="H383" s="144" t="s">
        <v>638</v>
      </c>
      <c r="I383" s="144" t="s">
        <v>639</v>
      </c>
      <c r="J383" s="162">
        <v>1560210</v>
      </c>
      <c r="K383" s="163">
        <v>1560210</v>
      </c>
      <c r="L383" s="162">
        <v>1560210</v>
      </c>
      <c r="M383" s="162">
        <v>0</v>
      </c>
      <c r="N383" s="162">
        <v>0</v>
      </c>
      <c r="O383" s="162">
        <v>0</v>
      </c>
      <c r="P383" s="163">
        <v>0</v>
      </c>
      <c r="Q383" s="162">
        <v>0</v>
      </c>
      <c r="R383" s="162">
        <v>0</v>
      </c>
      <c r="S383" s="162">
        <v>0</v>
      </c>
      <c r="T383" s="162">
        <v>0</v>
      </c>
      <c r="U383" s="162">
        <v>1560210</v>
      </c>
      <c r="V383" s="162">
        <v>1560210</v>
      </c>
      <c r="W383" s="162">
        <v>1560210</v>
      </c>
      <c r="X383" s="162">
        <v>1560210</v>
      </c>
      <c r="Y383" s="162">
        <v>0</v>
      </c>
      <c r="Z383" s="162">
        <v>0</v>
      </c>
      <c r="AA383" s="162">
        <v>0</v>
      </c>
      <c r="AB383" s="162">
        <v>0</v>
      </c>
      <c r="AC383" s="162">
        <v>0</v>
      </c>
      <c r="AD383" s="144" t="s">
        <v>911</v>
      </c>
      <c r="AE383" s="165" t="s">
        <v>912</v>
      </c>
      <c r="AF383" s="144" t="s">
        <v>1082</v>
      </c>
      <c r="AG383" s="144" t="s">
        <v>1086</v>
      </c>
      <c r="AH383" s="144" t="s">
        <v>919</v>
      </c>
      <c r="AI383" s="144" t="s">
        <v>919</v>
      </c>
      <c r="AJ383" s="144" t="s">
        <v>919</v>
      </c>
      <c r="AK383" s="144" t="s">
        <v>912</v>
      </c>
      <c r="AL383" s="144" t="s">
        <v>919</v>
      </c>
      <c r="AM383" s="144" t="s">
        <v>919</v>
      </c>
      <c r="AN383" s="144" t="s">
        <v>920</v>
      </c>
      <c r="AO383" s="144" t="s">
        <v>1084</v>
      </c>
      <c r="AP383" s="144" t="s">
        <v>639</v>
      </c>
      <c r="AQ383" s="160" t="s">
        <v>922</v>
      </c>
      <c r="AR383" s="144" t="s">
        <v>923</v>
      </c>
    </row>
    <row r="384" spans="3:44">
      <c r="C384" s="160" t="s">
        <v>749</v>
      </c>
      <c r="D384" s="144" t="s">
        <v>403</v>
      </c>
      <c r="E384" s="161" t="s">
        <v>398</v>
      </c>
      <c r="F384" s="144" t="s">
        <v>399</v>
      </c>
      <c r="G384" s="144" t="s">
        <v>564</v>
      </c>
      <c r="H384" s="144" t="s">
        <v>404</v>
      </c>
      <c r="I384" s="144" t="s">
        <v>405</v>
      </c>
      <c r="J384" s="162">
        <v>290987374</v>
      </c>
      <c r="K384" s="163">
        <v>290987374</v>
      </c>
      <c r="L384" s="162">
        <v>290987374</v>
      </c>
      <c r="M384" s="162">
        <v>0</v>
      </c>
      <c r="N384" s="162">
        <v>0</v>
      </c>
      <c r="O384" s="162">
        <v>0</v>
      </c>
      <c r="P384" s="163">
        <v>265305721.72999999</v>
      </c>
      <c r="Q384" s="162">
        <v>265305721.72999999</v>
      </c>
      <c r="R384" s="162">
        <v>0</v>
      </c>
      <c r="S384" s="162">
        <v>265305721.72999999</v>
      </c>
      <c r="T384" s="162">
        <v>265305721.72999999</v>
      </c>
      <c r="U384" s="162">
        <v>25681652.27</v>
      </c>
      <c r="V384" s="162">
        <v>25681652.27</v>
      </c>
      <c r="W384" s="162">
        <v>25681652.27</v>
      </c>
      <c r="X384" s="162">
        <v>25681652.27</v>
      </c>
      <c r="Y384" s="162">
        <v>0</v>
      </c>
      <c r="Z384" s="162">
        <v>0</v>
      </c>
      <c r="AA384" s="162">
        <v>0</v>
      </c>
      <c r="AB384" s="162">
        <v>0</v>
      </c>
      <c r="AC384" s="162">
        <v>0</v>
      </c>
      <c r="AD384" s="144" t="s">
        <v>911</v>
      </c>
      <c r="AE384" s="165" t="s">
        <v>912</v>
      </c>
      <c r="AF384" s="144" t="s">
        <v>924</v>
      </c>
      <c r="AG384" s="144" t="s">
        <v>925</v>
      </c>
      <c r="AH384" s="144" t="s">
        <v>919</v>
      </c>
      <c r="AI384" s="144" t="s">
        <v>919</v>
      </c>
      <c r="AJ384" s="144" t="s">
        <v>919</v>
      </c>
      <c r="AK384" s="144" t="s">
        <v>912</v>
      </c>
      <c r="AL384" s="144" t="s">
        <v>919</v>
      </c>
      <c r="AM384" s="144" t="s">
        <v>919</v>
      </c>
      <c r="AN384" s="144" t="s">
        <v>920</v>
      </c>
      <c r="AO384" s="144" t="s">
        <v>926</v>
      </c>
      <c r="AP384" s="144" t="s">
        <v>405</v>
      </c>
      <c r="AQ384" s="160" t="s">
        <v>922</v>
      </c>
      <c r="AR384" s="144" t="s">
        <v>923</v>
      </c>
    </row>
    <row r="385" spans="3:44">
      <c r="C385" s="160" t="s">
        <v>749</v>
      </c>
      <c r="D385" s="144" t="s">
        <v>406</v>
      </c>
      <c r="E385" s="161" t="s">
        <v>398</v>
      </c>
      <c r="F385" s="144" t="s">
        <v>399</v>
      </c>
      <c r="G385" s="144" t="s">
        <v>564</v>
      </c>
      <c r="H385" s="144" t="s">
        <v>407</v>
      </c>
      <c r="I385" s="144" t="s">
        <v>408</v>
      </c>
      <c r="J385" s="162">
        <v>252486314</v>
      </c>
      <c r="K385" s="163">
        <v>252486314</v>
      </c>
      <c r="L385" s="162">
        <v>252486314</v>
      </c>
      <c r="M385" s="162">
        <v>0</v>
      </c>
      <c r="N385" s="162">
        <v>0</v>
      </c>
      <c r="O385" s="162">
        <v>0</v>
      </c>
      <c r="P385" s="163">
        <v>240333866.12</v>
      </c>
      <c r="Q385" s="162">
        <v>240333866.12</v>
      </c>
      <c r="R385" s="162">
        <v>0</v>
      </c>
      <c r="S385" s="162">
        <v>240333866.12</v>
      </c>
      <c r="T385" s="162">
        <v>240333866.12</v>
      </c>
      <c r="U385" s="162">
        <v>12152447.880000001</v>
      </c>
      <c r="V385" s="162">
        <v>12152447.880000001</v>
      </c>
      <c r="W385" s="162">
        <v>12152447.880000001</v>
      </c>
      <c r="X385" s="162">
        <v>12152447.880000001</v>
      </c>
      <c r="Y385" s="162">
        <v>0</v>
      </c>
      <c r="Z385" s="162">
        <v>0</v>
      </c>
      <c r="AA385" s="162">
        <v>0</v>
      </c>
      <c r="AB385" s="162">
        <v>0</v>
      </c>
      <c r="AC385" s="162">
        <v>0</v>
      </c>
      <c r="AD385" s="144" t="s">
        <v>911</v>
      </c>
      <c r="AE385" s="165" t="s">
        <v>912</v>
      </c>
      <c r="AF385" s="144" t="s">
        <v>924</v>
      </c>
      <c r="AG385" s="144" t="s">
        <v>927</v>
      </c>
      <c r="AH385" s="144" t="s">
        <v>919</v>
      </c>
      <c r="AI385" s="144" t="s">
        <v>919</v>
      </c>
      <c r="AJ385" s="144" t="s">
        <v>919</v>
      </c>
      <c r="AK385" s="144" t="s">
        <v>912</v>
      </c>
      <c r="AL385" s="144" t="s">
        <v>919</v>
      </c>
      <c r="AM385" s="144" t="s">
        <v>919</v>
      </c>
      <c r="AN385" s="144" t="s">
        <v>920</v>
      </c>
      <c r="AO385" s="144" t="s">
        <v>926</v>
      </c>
      <c r="AP385" s="144" t="s">
        <v>408</v>
      </c>
      <c r="AQ385" s="160" t="s">
        <v>922</v>
      </c>
      <c r="AR385" s="144" t="s">
        <v>923</v>
      </c>
    </row>
    <row r="386" spans="3:44">
      <c r="C386" s="160" t="s">
        <v>749</v>
      </c>
      <c r="D386" s="144" t="s">
        <v>409</v>
      </c>
      <c r="E386" s="161" t="s">
        <v>410</v>
      </c>
      <c r="F386" s="144" t="s">
        <v>399</v>
      </c>
      <c r="G386" s="144" t="s">
        <v>564</v>
      </c>
      <c r="H386" s="144" t="s">
        <v>411</v>
      </c>
      <c r="I386" s="144" t="s">
        <v>411</v>
      </c>
      <c r="J386" s="162">
        <v>127919672</v>
      </c>
      <c r="K386" s="163">
        <v>127139249</v>
      </c>
      <c r="L386" s="162">
        <v>127139249</v>
      </c>
      <c r="M386" s="162">
        <v>0</v>
      </c>
      <c r="N386" s="162">
        <v>0</v>
      </c>
      <c r="O386" s="162">
        <v>0</v>
      </c>
      <c r="P386" s="163">
        <v>116079542.79000001</v>
      </c>
      <c r="Q386" s="162">
        <v>116079542.79000001</v>
      </c>
      <c r="R386" s="162">
        <v>0</v>
      </c>
      <c r="S386" s="162">
        <v>116079542.79000001</v>
      </c>
      <c r="T386" s="162">
        <v>116079542.79000001</v>
      </c>
      <c r="U386" s="162">
        <v>11059706.210000001</v>
      </c>
      <c r="V386" s="162">
        <v>11059706.210000001</v>
      </c>
      <c r="W386" s="162">
        <v>11059706.210000001</v>
      </c>
      <c r="X386" s="162">
        <v>11059706.210000001</v>
      </c>
      <c r="Y386" s="162">
        <v>0</v>
      </c>
      <c r="Z386" s="162">
        <v>0</v>
      </c>
      <c r="AA386" s="162">
        <v>0</v>
      </c>
      <c r="AB386" s="164">
        <v>-780423</v>
      </c>
      <c r="AC386" s="162">
        <v>0</v>
      </c>
      <c r="AD386" s="144" t="s">
        <v>911</v>
      </c>
      <c r="AE386" s="165" t="s">
        <v>912</v>
      </c>
      <c r="AF386" s="144" t="s">
        <v>924</v>
      </c>
      <c r="AG386" s="144" t="s">
        <v>928</v>
      </c>
      <c r="AH386" s="144" t="s">
        <v>919</v>
      </c>
      <c r="AI386" s="144" t="s">
        <v>919</v>
      </c>
      <c r="AJ386" s="144" t="s">
        <v>919</v>
      </c>
      <c r="AK386" s="144" t="s">
        <v>912</v>
      </c>
      <c r="AL386" s="144" t="s">
        <v>919</v>
      </c>
      <c r="AM386" s="144" t="s">
        <v>919</v>
      </c>
      <c r="AN386" s="144" t="s">
        <v>920</v>
      </c>
      <c r="AO386" s="144" t="s">
        <v>926</v>
      </c>
      <c r="AP386" s="144" t="s">
        <v>411</v>
      </c>
      <c r="AQ386" s="160" t="s">
        <v>922</v>
      </c>
      <c r="AR386" s="144" t="s">
        <v>929</v>
      </c>
    </row>
    <row r="387" spans="3:44">
      <c r="C387" s="160" t="s">
        <v>749</v>
      </c>
      <c r="D387" s="144" t="s">
        <v>412</v>
      </c>
      <c r="E387" s="161" t="s">
        <v>398</v>
      </c>
      <c r="F387" s="144" t="s">
        <v>399</v>
      </c>
      <c r="G387" s="144" t="s">
        <v>564</v>
      </c>
      <c r="H387" s="144" t="s">
        <v>413</v>
      </c>
      <c r="I387" s="144" t="s">
        <v>413</v>
      </c>
      <c r="J387" s="162">
        <v>118083331</v>
      </c>
      <c r="K387" s="163">
        <v>118083331</v>
      </c>
      <c r="L387" s="162">
        <v>118083331</v>
      </c>
      <c r="M387" s="162">
        <v>0</v>
      </c>
      <c r="N387" s="162">
        <v>0</v>
      </c>
      <c r="O387" s="162">
        <v>0</v>
      </c>
      <c r="P387" s="163">
        <v>108058984.43000001</v>
      </c>
      <c r="Q387" s="162">
        <v>108058984.43000001</v>
      </c>
      <c r="R387" s="162">
        <v>0</v>
      </c>
      <c r="S387" s="162">
        <v>108058984.43000001</v>
      </c>
      <c r="T387" s="162">
        <v>108058984.43000001</v>
      </c>
      <c r="U387" s="162">
        <v>10024346.57</v>
      </c>
      <c r="V387" s="162">
        <v>10024346.57</v>
      </c>
      <c r="W387" s="162">
        <v>10024346.57</v>
      </c>
      <c r="X387" s="162">
        <v>10024346.57</v>
      </c>
      <c r="Y387" s="162">
        <v>0</v>
      </c>
      <c r="Z387" s="162">
        <v>0</v>
      </c>
      <c r="AA387" s="162">
        <v>0</v>
      </c>
      <c r="AB387" s="162">
        <v>0</v>
      </c>
      <c r="AC387" s="162">
        <v>0</v>
      </c>
      <c r="AD387" s="144" t="s">
        <v>911</v>
      </c>
      <c r="AE387" s="165" t="s">
        <v>912</v>
      </c>
      <c r="AF387" s="144" t="s">
        <v>924</v>
      </c>
      <c r="AG387" s="144" t="s">
        <v>930</v>
      </c>
      <c r="AH387" s="144" t="s">
        <v>919</v>
      </c>
      <c r="AI387" s="144" t="s">
        <v>919</v>
      </c>
      <c r="AJ387" s="144" t="s">
        <v>919</v>
      </c>
      <c r="AK387" s="144" t="s">
        <v>912</v>
      </c>
      <c r="AL387" s="144" t="s">
        <v>919</v>
      </c>
      <c r="AM387" s="144" t="s">
        <v>919</v>
      </c>
      <c r="AN387" s="144" t="s">
        <v>920</v>
      </c>
      <c r="AO387" s="144" t="s">
        <v>926</v>
      </c>
      <c r="AP387" s="144" t="s">
        <v>413</v>
      </c>
      <c r="AQ387" s="160" t="s">
        <v>922</v>
      </c>
      <c r="AR387" s="144" t="s">
        <v>923</v>
      </c>
    </row>
    <row r="388" spans="3:44">
      <c r="C388" s="160" t="s">
        <v>749</v>
      </c>
      <c r="D388" s="144" t="s">
        <v>414</v>
      </c>
      <c r="E388" s="161" t="s">
        <v>398</v>
      </c>
      <c r="F388" s="144" t="s">
        <v>399</v>
      </c>
      <c r="G388" s="144" t="s">
        <v>564</v>
      </c>
      <c r="H388" s="144" t="s">
        <v>415</v>
      </c>
      <c r="I388" s="144" t="s">
        <v>416</v>
      </c>
      <c r="J388" s="162">
        <v>133371456</v>
      </c>
      <c r="K388" s="163">
        <v>132110708</v>
      </c>
      <c r="L388" s="162">
        <v>132110708</v>
      </c>
      <c r="M388" s="162">
        <v>0</v>
      </c>
      <c r="N388" s="162">
        <v>0</v>
      </c>
      <c r="O388" s="162">
        <v>0</v>
      </c>
      <c r="P388" s="163">
        <v>121170033.88</v>
      </c>
      <c r="Q388" s="162">
        <v>121170033.88</v>
      </c>
      <c r="R388" s="162">
        <v>0</v>
      </c>
      <c r="S388" s="162">
        <v>121170033.88</v>
      </c>
      <c r="T388" s="162">
        <v>121170033.88</v>
      </c>
      <c r="U388" s="162">
        <v>10940674.119999999</v>
      </c>
      <c r="V388" s="162">
        <v>10940674.119999999</v>
      </c>
      <c r="W388" s="162">
        <v>10940674.119999999</v>
      </c>
      <c r="X388" s="162">
        <v>10940674.119999999</v>
      </c>
      <c r="Y388" s="162">
        <v>0</v>
      </c>
      <c r="Z388" s="162">
        <v>0</v>
      </c>
      <c r="AA388" s="162">
        <v>0</v>
      </c>
      <c r="AB388" s="164">
        <v>-1260748</v>
      </c>
      <c r="AC388" s="162">
        <v>0</v>
      </c>
      <c r="AD388" s="144" t="s">
        <v>911</v>
      </c>
      <c r="AE388" s="165" t="s">
        <v>912</v>
      </c>
      <c r="AF388" s="144" t="s">
        <v>924</v>
      </c>
      <c r="AG388" s="144" t="s">
        <v>931</v>
      </c>
      <c r="AH388" s="144" t="s">
        <v>919</v>
      </c>
      <c r="AI388" s="144" t="s">
        <v>919</v>
      </c>
      <c r="AJ388" s="144" t="s">
        <v>919</v>
      </c>
      <c r="AK388" s="144" t="s">
        <v>912</v>
      </c>
      <c r="AL388" s="144" t="s">
        <v>919</v>
      </c>
      <c r="AM388" s="144" t="s">
        <v>919</v>
      </c>
      <c r="AN388" s="144" t="s">
        <v>920</v>
      </c>
      <c r="AO388" s="144" t="s">
        <v>926</v>
      </c>
      <c r="AP388" s="144" t="s">
        <v>416</v>
      </c>
      <c r="AQ388" s="160" t="s">
        <v>922</v>
      </c>
      <c r="AR388" s="144" t="s">
        <v>923</v>
      </c>
    </row>
    <row r="389" spans="3:44">
      <c r="C389" s="160" t="s">
        <v>749</v>
      </c>
      <c r="D389" s="144" t="s">
        <v>750</v>
      </c>
      <c r="E389" s="161" t="s">
        <v>398</v>
      </c>
      <c r="F389" s="144" t="s">
        <v>418</v>
      </c>
      <c r="G389" s="144" t="s">
        <v>564</v>
      </c>
      <c r="H389" s="144" t="s">
        <v>419</v>
      </c>
      <c r="I389" s="144" t="s">
        <v>420</v>
      </c>
      <c r="J389" s="162">
        <v>142047655</v>
      </c>
      <c r="K389" s="163">
        <v>141181038</v>
      </c>
      <c r="L389" s="162">
        <v>141181038</v>
      </c>
      <c r="M389" s="162">
        <v>0</v>
      </c>
      <c r="N389" s="162">
        <v>0</v>
      </c>
      <c r="O389" s="162">
        <v>0</v>
      </c>
      <c r="P389" s="163">
        <v>128777012</v>
      </c>
      <c r="Q389" s="162">
        <v>128777012</v>
      </c>
      <c r="R389" s="162">
        <v>0</v>
      </c>
      <c r="S389" s="162">
        <v>128777012</v>
      </c>
      <c r="T389" s="162">
        <v>128777012</v>
      </c>
      <c r="U389" s="162">
        <v>12404026</v>
      </c>
      <c r="V389" s="162">
        <v>12404026</v>
      </c>
      <c r="W389" s="162">
        <v>12404026</v>
      </c>
      <c r="X389" s="162">
        <v>12404026</v>
      </c>
      <c r="Y389" s="162">
        <v>0</v>
      </c>
      <c r="Z389" s="162">
        <v>0</v>
      </c>
      <c r="AA389" s="162">
        <v>0</v>
      </c>
      <c r="AB389" s="164">
        <v>-866617</v>
      </c>
      <c r="AC389" s="162">
        <v>0</v>
      </c>
      <c r="AD389" s="144" t="s">
        <v>911</v>
      </c>
      <c r="AE389" s="165" t="s">
        <v>912</v>
      </c>
      <c r="AF389" s="144" t="s">
        <v>932</v>
      </c>
      <c r="AG389" s="144" t="s">
        <v>933</v>
      </c>
      <c r="AH389" s="144" t="s">
        <v>934</v>
      </c>
      <c r="AI389" s="144" t="s">
        <v>919</v>
      </c>
      <c r="AJ389" s="144" t="s">
        <v>919</v>
      </c>
      <c r="AK389" s="144" t="s">
        <v>912</v>
      </c>
      <c r="AL389" s="144" t="s">
        <v>1005</v>
      </c>
      <c r="AM389" s="144" t="s">
        <v>1006</v>
      </c>
      <c r="AN389" s="144" t="s">
        <v>920</v>
      </c>
      <c r="AO389" s="144" t="s">
        <v>935</v>
      </c>
      <c r="AP389" s="144" t="s">
        <v>936</v>
      </c>
      <c r="AQ389" s="160" t="s">
        <v>922</v>
      </c>
      <c r="AR389" s="144" t="s">
        <v>923</v>
      </c>
    </row>
    <row r="390" spans="3:44">
      <c r="C390" s="160" t="s">
        <v>749</v>
      </c>
      <c r="D390" s="144" t="s">
        <v>751</v>
      </c>
      <c r="E390" s="161" t="s">
        <v>398</v>
      </c>
      <c r="F390" s="144" t="s">
        <v>418</v>
      </c>
      <c r="G390" s="144" t="s">
        <v>564</v>
      </c>
      <c r="H390" s="144" t="s">
        <v>422</v>
      </c>
      <c r="I390" s="144" t="s">
        <v>423</v>
      </c>
      <c r="J390" s="162">
        <v>7678252</v>
      </c>
      <c r="K390" s="163">
        <v>7631408</v>
      </c>
      <c r="L390" s="162">
        <v>7631408</v>
      </c>
      <c r="M390" s="162">
        <v>0</v>
      </c>
      <c r="N390" s="162">
        <v>0</v>
      </c>
      <c r="O390" s="162">
        <v>0</v>
      </c>
      <c r="P390" s="163">
        <v>6960920</v>
      </c>
      <c r="Q390" s="162">
        <v>6960920</v>
      </c>
      <c r="R390" s="162">
        <v>0</v>
      </c>
      <c r="S390" s="162">
        <v>6960920</v>
      </c>
      <c r="T390" s="162">
        <v>6960920</v>
      </c>
      <c r="U390" s="162">
        <v>670488</v>
      </c>
      <c r="V390" s="162">
        <v>670488</v>
      </c>
      <c r="W390" s="162">
        <v>670488</v>
      </c>
      <c r="X390" s="162">
        <v>670488</v>
      </c>
      <c r="Y390" s="162">
        <v>0</v>
      </c>
      <c r="Z390" s="162">
        <v>0</v>
      </c>
      <c r="AA390" s="162">
        <v>0</v>
      </c>
      <c r="AB390" s="164">
        <v>-46844</v>
      </c>
      <c r="AC390" s="162">
        <v>0</v>
      </c>
      <c r="AD390" s="144" t="s">
        <v>911</v>
      </c>
      <c r="AE390" s="165" t="s">
        <v>912</v>
      </c>
      <c r="AF390" s="144" t="s">
        <v>932</v>
      </c>
      <c r="AG390" s="144" t="s">
        <v>937</v>
      </c>
      <c r="AH390" s="144" t="s">
        <v>934</v>
      </c>
      <c r="AI390" s="144" t="s">
        <v>919</v>
      </c>
      <c r="AJ390" s="144" t="s">
        <v>919</v>
      </c>
      <c r="AK390" s="144" t="s">
        <v>912</v>
      </c>
      <c r="AL390" s="144" t="s">
        <v>1007</v>
      </c>
      <c r="AM390" s="144" t="s">
        <v>1008</v>
      </c>
      <c r="AN390" s="144" t="s">
        <v>920</v>
      </c>
      <c r="AO390" s="144" t="s">
        <v>935</v>
      </c>
      <c r="AP390" s="144" t="s">
        <v>938</v>
      </c>
      <c r="AQ390" s="160" t="s">
        <v>922</v>
      </c>
      <c r="AR390" s="144" t="s">
        <v>923</v>
      </c>
    </row>
    <row r="391" spans="3:44">
      <c r="C391" s="160" t="s">
        <v>749</v>
      </c>
      <c r="D391" s="144" t="s">
        <v>752</v>
      </c>
      <c r="E391" s="161" t="s">
        <v>398</v>
      </c>
      <c r="F391" s="144" t="s">
        <v>418</v>
      </c>
      <c r="G391" s="144" t="s">
        <v>564</v>
      </c>
      <c r="H391" s="144" t="s">
        <v>425</v>
      </c>
      <c r="I391" s="144" t="s">
        <v>426</v>
      </c>
      <c r="J391" s="162">
        <v>80621642</v>
      </c>
      <c r="K391" s="163">
        <v>80129779</v>
      </c>
      <c r="L391" s="162">
        <v>80129779</v>
      </c>
      <c r="M391" s="162">
        <v>0</v>
      </c>
      <c r="N391" s="162">
        <v>0</v>
      </c>
      <c r="O391" s="162">
        <v>0</v>
      </c>
      <c r="P391" s="163">
        <v>73089655</v>
      </c>
      <c r="Q391" s="162">
        <v>73089655</v>
      </c>
      <c r="R391" s="162">
        <v>0</v>
      </c>
      <c r="S391" s="162">
        <v>73089655</v>
      </c>
      <c r="T391" s="162">
        <v>73089655</v>
      </c>
      <c r="U391" s="162">
        <v>7040124</v>
      </c>
      <c r="V391" s="162">
        <v>7040124</v>
      </c>
      <c r="W391" s="162">
        <v>7040124</v>
      </c>
      <c r="X391" s="162">
        <v>7040124</v>
      </c>
      <c r="Y391" s="162">
        <v>0</v>
      </c>
      <c r="Z391" s="162">
        <v>0</v>
      </c>
      <c r="AA391" s="162">
        <v>0</v>
      </c>
      <c r="AB391" s="164">
        <v>-491863</v>
      </c>
      <c r="AC391" s="162">
        <v>0</v>
      </c>
      <c r="AD391" s="144" t="s">
        <v>911</v>
      </c>
      <c r="AE391" s="165" t="s">
        <v>912</v>
      </c>
      <c r="AF391" s="144" t="s">
        <v>939</v>
      </c>
      <c r="AG391" s="144" t="s">
        <v>940</v>
      </c>
      <c r="AH391" s="144" t="s">
        <v>934</v>
      </c>
      <c r="AI391" s="144" t="s">
        <v>919</v>
      </c>
      <c r="AJ391" s="144" t="s">
        <v>919</v>
      </c>
      <c r="AK391" s="144" t="s">
        <v>912</v>
      </c>
      <c r="AL391" s="144" t="s">
        <v>1009</v>
      </c>
      <c r="AM391" s="144" t="s">
        <v>1010</v>
      </c>
      <c r="AN391" s="144" t="s">
        <v>920</v>
      </c>
      <c r="AO391" s="144" t="s">
        <v>941</v>
      </c>
      <c r="AP391" s="144" t="s">
        <v>942</v>
      </c>
      <c r="AQ391" s="160" t="s">
        <v>922</v>
      </c>
      <c r="AR391" s="144" t="s">
        <v>923</v>
      </c>
    </row>
    <row r="392" spans="3:44">
      <c r="C392" s="160" t="s">
        <v>749</v>
      </c>
      <c r="D392" s="144" t="s">
        <v>753</v>
      </c>
      <c r="E392" s="161" t="s">
        <v>398</v>
      </c>
      <c r="F392" s="144" t="s">
        <v>418</v>
      </c>
      <c r="G392" s="144" t="s">
        <v>564</v>
      </c>
      <c r="H392" s="144" t="s">
        <v>428</v>
      </c>
      <c r="I392" s="144" t="s">
        <v>429</v>
      </c>
      <c r="J392" s="162">
        <v>23034755</v>
      </c>
      <c r="K392" s="163">
        <v>45788445</v>
      </c>
      <c r="L392" s="162">
        <v>45788445</v>
      </c>
      <c r="M392" s="162">
        <v>0</v>
      </c>
      <c r="N392" s="162">
        <v>0</v>
      </c>
      <c r="O392" s="162">
        <v>0</v>
      </c>
      <c r="P392" s="163">
        <v>41765518</v>
      </c>
      <c r="Q392" s="162">
        <v>41765518</v>
      </c>
      <c r="R392" s="162">
        <v>0</v>
      </c>
      <c r="S392" s="162">
        <v>41765518</v>
      </c>
      <c r="T392" s="162">
        <v>41765518</v>
      </c>
      <c r="U392" s="162">
        <v>4022927</v>
      </c>
      <c r="V392" s="162">
        <v>4022927</v>
      </c>
      <c r="W392" s="162">
        <v>4022927</v>
      </c>
      <c r="X392" s="162">
        <v>4022927</v>
      </c>
      <c r="Y392" s="162">
        <v>0</v>
      </c>
      <c r="Z392" s="162">
        <v>0</v>
      </c>
      <c r="AA392" s="162">
        <v>0</v>
      </c>
      <c r="AB392" s="164">
        <v>-281065</v>
      </c>
      <c r="AC392" s="162">
        <v>23034755</v>
      </c>
      <c r="AD392" s="144" t="s">
        <v>911</v>
      </c>
      <c r="AE392" s="165" t="s">
        <v>912</v>
      </c>
      <c r="AF392" s="144" t="s">
        <v>939</v>
      </c>
      <c r="AG392" s="144" t="s">
        <v>943</v>
      </c>
      <c r="AH392" s="144" t="s">
        <v>934</v>
      </c>
      <c r="AI392" s="144" t="s">
        <v>919</v>
      </c>
      <c r="AJ392" s="144" t="s">
        <v>919</v>
      </c>
      <c r="AK392" s="144" t="s">
        <v>912</v>
      </c>
      <c r="AL392" s="144" t="s">
        <v>1011</v>
      </c>
      <c r="AM392" s="144" t="s">
        <v>1012</v>
      </c>
      <c r="AN392" s="144" t="s">
        <v>920</v>
      </c>
      <c r="AO392" s="144" t="s">
        <v>941</v>
      </c>
      <c r="AP392" s="144" t="s">
        <v>944</v>
      </c>
      <c r="AQ392" s="160" t="s">
        <v>922</v>
      </c>
      <c r="AR392" s="144" t="s">
        <v>923</v>
      </c>
    </row>
    <row r="393" spans="3:44">
      <c r="C393" s="160" t="s">
        <v>749</v>
      </c>
      <c r="D393" s="144" t="s">
        <v>754</v>
      </c>
      <c r="E393" s="161" t="s">
        <v>398</v>
      </c>
      <c r="F393" s="144" t="s">
        <v>418</v>
      </c>
      <c r="G393" s="144" t="s">
        <v>564</v>
      </c>
      <c r="H393" s="144" t="s">
        <v>431</v>
      </c>
      <c r="I393" s="144" t="s">
        <v>432</v>
      </c>
      <c r="J393" s="162">
        <v>46069510</v>
      </c>
      <c r="K393" s="163">
        <v>22894223</v>
      </c>
      <c r="L393" s="162">
        <v>22894223</v>
      </c>
      <c r="M393" s="162">
        <v>0</v>
      </c>
      <c r="N393" s="162">
        <v>0</v>
      </c>
      <c r="O393" s="162">
        <v>0</v>
      </c>
      <c r="P393" s="163">
        <v>20882758</v>
      </c>
      <c r="Q393" s="162">
        <v>20882758</v>
      </c>
      <c r="R393" s="162">
        <v>0</v>
      </c>
      <c r="S393" s="162">
        <v>20882758</v>
      </c>
      <c r="T393" s="162">
        <v>20882758</v>
      </c>
      <c r="U393" s="162">
        <v>2011465</v>
      </c>
      <c r="V393" s="162">
        <v>2011465</v>
      </c>
      <c r="W393" s="162">
        <v>2011465</v>
      </c>
      <c r="X393" s="162">
        <v>2011465</v>
      </c>
      <c r="Y393" s="162">
        <v>0</v>
      </c>
      <c r="Z393" s="162">
        <v>0</v>
      </c>
      <c r="AA393" s="162">
        <v>0</v>
      </c>
      <c r="AB393" s="164">
        <v>-23175287</v>
      </c>
      <c r="AC393" s="162">
        <v>0</v>
      </c>
      <c r="AD393" s="144" t="s">
        <v>911</v>
      </c>
      <c r="AE393" s="165" t="s">
        <v>912</v>
      </c>
      <c r="AF393" s="144" t="s">
        <v>939</v>
      </c>
      <c r="AG393" s="144" t="s">
        <v>945</v>
      </c>
      <c r="AH393" s="144" t="s">
        <v>934</v>
      </c>
      <c r="AI393" s="144" t="s">
        <v>919</v>
      </c>
      <c r="AJ393" s="144" t="s">
        <v>919</v>
      </c>
      <c r="AK393" s="144" t="s">
        <v>912</v>
      </c>
      <c r="AL393" s="144" t="s">
        <v>1013</v>
      </c>
      <c r="AM393" s="144" t="s">
        <v>1014</v>
      </c>
      <c r="AN393" s="144" t="s">
        <v>920</v>
      </c>
      <c r="AO393" s="144" t="s">
        <v>941</v>
      </c>
      <c r="AP393" s="144" t="s">
        <v>946</v>
      </c>
      <c r="AQ393" s="160" t="s">
        <v>922</v>
      </c>
      <c r="AR393" s="144" t="s">
        <v>923</v>
      </c>
    </row>
    <row r="394" spans="3:44">
      <c r="C394" s="160" t="s">
        <v>749</v>
      </c>
      <c r="D394" s="144" t="s">
        <v>433</v>
      </c>
      <c r="E394" s="161" t="s">
        <v>398</v>
      </c>
      <c r="F394" s="144" t="s">
        <v>434</v>
      </c>
      <c r="G394" s="144" t="s">
        <v>564</v>
      </c>
      <c r="H394" s="144" t="s">
        <v>435</v>
      </c>
      <c r="I394" s="144" t="s">
        <v>436</v>
      </c>
      <c r="J394" s="162">
        <v>115465203</v>
      </c>
      <c r="K394" s="163">
        <v>122491410</v>
      </c>
      <c r="L394" s="162">
        <v>122491410</v>
      </c>
      <c r="M394" s="162">
        <v>0</v>
      </c>
      <c r="N394" s="162">
        <v>21198868.449999999</v>
      </c>
      <c r="O394" s="162">
        <v>0</v>
      </c>
      <c r="P394" s="163">
        <v>73411357.379999995</v>
      </c>
      <c r="Q394" s="162">
        <v>26477331.710000001</v>
      </c>
      <c r="R394" s="162">
        <v>0</v>
      </c>
      <c r="S394" s="162">
        <v>94610225.829999998</v>
      </c>
      <c r="T394" s="162">
        <v>94610225.829999998</v>
      </c>
      <c r="U394" s="162">
        <v>27881184.170000002</v>
      </c>
      <c r="V394" s="162">
        <v>27881184.170000002</v>
      </c>
      <c r="W394" s="162">
        <v>27881184.170000002</v>
      </c>
      <c r="X394" s="162">
        <v>27881184.170000002</v>
      </c>
      <c r="Y394" s="162">
        <v>0</v>
      </c>
      <c r="Z394" s="162">
        <v>0</v>
      </c>
      <c r="AA394" s="162">
        <v>0</v>
      </c>
      <c r="AB394" s="162">
        <v>0</v>
      </c>
      <c r="AC394" s="162">
        <v>7026207</v>
      </c>
      <c r="AD394" s="144" t="s">
        <v>911</v>
      </c>
      <c r="AE394" s="165" t="s">
        <v>913</v>
      </c>
      <c r="AF394" s="144" t="s">
        <v>947</v>
      </c>
      <c r="AG394" s="144" t="s">
        <v>948</v>
      </c>
      <c r="AH394" s="144" t="s">
        <v>919</v>
      </c>
      <c r="AI394" s="144" t="s">
        <v>919</v>
      </c>
      <c r="AJ394" s="144" t="s">
        <v>919</v>
      </c>
      <c r="AK394" s="144" t="s">
        <v>912</v>
      </c>
      <c r="AL394" s="144" t="s">
        <v>919</v>
      </c>
      <c r="AM394" s="144" t="s">
        <v>919</v>
      </c>
      <c r="AN394" s="144" t="s">
        <v>949</v>
      </c>
      <c r="AO394" s="144" t="s">
        <v>950</v>
      </c>
      <c r="AP394" s="144" t="s">
        <v>436</v>
      </c>
      <c r="AQ394" s="160" t="s">
        <v>922</v>
      </c>
      <c r="AR394" s="144" t="s">
        <v>923</v>
      </c>
    </row>
    <row r="395" spans="3:44">
      <c r="C395" s="160" t="s">
        <v>749</v>
      </c>
      <c r="D395" s="144" t="s">
        <v>511</v>
      </c>
      <c r="E395" s="161" t="s">
        <v>398</v>
      </c>
      <c r="F395" s="144" t="s">
        <v>434</v>
      </c>
      <c r="G395" s="144" t="s">
        <v>564</v>
      </c>
      <c r="H395" s="144" t="s">
        <v>512</v>
      </c>
      <c r="I395" s="144" t="s">
        <v>513</v>
      </c>
      <c r="J395" s="162">
        <v>174446240</v>
      </c>
      <c r="K395" s="163">
        <v>190123949</v>
      </c>
      <c r="L395" s="162">
        <v>190123949</v>
      </c>
      <c r="M395" s="162">
        <v>0</v>
      </c>
      <c r="N395" s="162">
        <v>77741185.120000005</v>
      </c>
      <c r="O395" s="162">
        <v>0</v>
      </c>
      <c r="P395" s="163">
        <v>63901454.880000003</v>
      </c>
      <c r="Q395" s="162">
        <v>60004722.880000003</v>
      </c>
      <c r="R395" s="162">
        <v>0</v>
      </c>
      <c r="S395" s="162">
        <v>141642640</v>
      </c>
      <c r="T395" s="162">
        <v>141642640</v>
      </c>
      <c r="U395" s="162">
        <v>48481309</v>
      </c>
      <c r="V395" s="162">
        <v>48481309</v>
      </c>
      <c r="W395" s="162">
        <v>48481309</v>
      </c>
      <c r="X395" s="162">
        <v>48481309</v>
      </c>
      <c r="Y395" s="162">
        <v>0</v>
      </c>
      <c r="Z395" s="162">
        <v>0</v>
      </c>
      <c r="AA395" s="162">
        <v>0</v>
      </c>
      <c r="AB395" s="162">
        <v>0</v>
      </c>
      <c r="AC395" s="162">
        <v>15677709</v>
      </c>
      <c r="AD395" s="144" t="s">
        <v>911</v>
      </c>
      <c r="AE395" s="165" t="s">
        <v>913</v>
      </c>
      <c r="AF395" s="144" t="s">
        <v>1015</v>
      </c>
      <c r="AG395" s="144" t="s">
        <v>1016</v>
      </c>
      <c r="AH395" s="144" t="s">
        <v>919</v>
      </c>
      <c r="AI395" s="144" t="s">
        <v>919</v>
      </c>
      <c r="AJ395" s="144" t="s">
        <v>919</v>
      </c>
      <c r="AK395" s="144" t="s">
        <v>912</v>
      </c>
      <c r="AL395" s="144" t="s">
        <v>919</v>
      </c>
      <c r="AM395" s="144" t="s">
        <v>919</v>
      </c>
      <c r="AN395" s="144" t="s">
        <v>949</v>
      </c>
      <c r="AO395" s="144" t="s">
        <v>1017</v>
      </c>
      <c r="AP395" s="144" t="s">
        <v>513</v>
      </c>
      <c r="AQ395" s="160" t="s">
        <v>922</v>
      </c>
      <c r="AR395" s="144" t="s">
        <v>923</v>
      </c>
    </row>
    <row r="396" spans="3:44">
      <c r="C396" s="160" t="s">
        <v>749</v>
      </c>
      <c r="D396" s="144" t="s">
        <v>514</v>
      </c>
      <c r="E396" s="161" t="s">
        <v>398</v>
      </c>
      <c r="F396" s="144" t="s">
        <v>434</v>
      </c>
      <c r="G396" s="144" t="s">
        <v>564</v>
      </c>
      <c r="H396" s="144" t="s">
        <v>515</v>
      </c>
      <c r="I396" s="144" t="s">
        <v>516</v>
      </c>
      <c r="J396" s="162">
        <v>37436688</v>
      </c>
      <c r="K396" s="163">
        <v>41438728</v>
      </c>
      <c r="L396" s="162">
        <v>41438728</v>
      </c>
      <c r="M396" s="162">
        <v>0</v>
      </c>
      <c r="N396" s="162">
        <v>2867427.32</v>
      </c>
      <c r="O396" s="162">
        <v>0</v>
      </c>
      <c r="P396" s="163">
        <v>32641147.73</v>
      </c>
      <c r="Q396" s="162">
        <v>32221120.460000001</v>
      </c>
      <c r="R396" s="162">
        <v>0</v>
      </c>
      <c r="S396" s="162">
        <v>35508575.049999997</v>
      </c>
      <c r="T396" s="162">
        <v>35508575.049999997</v>
      </c>
      <c r="U396" s="162">
        <v>5930152.9500000002</v>
      </c>
      <c r="V396" s="162">
        <v>5930152.9500000002</v>
      </c>
      <c r="W396" s="162">
        <v>5930152.9500000002</v>
      </c>
      <c r="X396" s="162">
        <v>5930152.9500000002</v>
      </c>
      <c r="Y396" s="162">
        <v>0</v>
      </c>
      <c r="Z396" s="162">
        <v>0</v>
      </c>
      <c r="AA396" s="162">
        <v>0</v>
      </c>
      <c r="AB396" s="162">
        <v>0</v>
      </c>
      <c r="AC396" s="162">
        <v>4002040</v>
      </c>
      <c r="AD396" s="144" t="s">
        <v>911</v>
      </c>
      <c r="AE396" s="165" t="s">
        <v>913</v>
      </c>
      <c r="AF396" s="144" t="s">
        <v>1015</v>
      </c>
      <c r="AG396" s="144" t="s">
        <v>1018</v>
      </c>
      <c r="AH396" s="144" t="s">
        <v>919</v>
      </c>
      <c r="AI396" s="144" t="s">
        <v>919</v>
      </c>
      <c r="AJ396" s="144" t="s">
        <v>919</v>
      </c>
      <c r="AK396" s="144" t="s">
        <v>912</v>
      </c>
      <c r="AL396" s="144" t="s">
        <v>919</v>
      </c>
      <c r="AM396" s="144" t="s">
        <v>919</v>
      </c>
      <c r="AN396" s="144" t="s">
        <v>949</v>
      </c>
      <c r="AO396" s="144" t="s">
        <v>1017</v>
      </c>
      <c r="AP396" s="144" t="s">
        <v>516</v>
      </c>
      <c r="AQ396" s="160" t="s">
        <v>922</v>
      </c>
      <c r="AR396" s="144" t="s">
        <v>923</v>
      </c>
    </row>
    <row r="397" spans="3:44">
      <c r="C397" s="160" t="s">
        <v>749</v>
      </c>
      <c r="D397" s="144" t="s">
        <v>517</v>
      </c>
      <c r="E397" s="161" t="s">
        <v>398</v>
      </c>
      <c r="F397" s="144" t="s">
        <v>434</v>
      </c>
      <c r="G397" s="144" t="s">
        <v>564</v>
      </c>
      <c r="H397" s="144" t="s">
        <v>518</v>
      </c>
      <c r="I397" s="144" t="s">
        <v>519</v>
      </c>
      <c r="J397" s="162">
        <v>15800000</v>
      </c>
      <c r="K397" s="163">
        <v>17413822</v>
      </c>
      <c r="L397" s="162">
        <v>17413822</v>
      </c>
      <c r="M397" s="162">
        <v>0</v>
      </c>
      <c r="N397" s="162">
        <v>3641900.61</v>
      </c>
      <c r="O397" s="162">
        <v>0</v>
      </c>
      <c r="P397" s="163">
        <v>10503179.859999999</v>
      </c>
      <c r="Q397" s="162">
        <v>8792732.0700000003</v>
      </c>
      <c r="R397" s="162">
        <v>0</v>
      </c>
      <c r="S397" s="162">
        <v>14145080.470000001</v>
      </c>
      <c r="T397" s="162">
        <v>14145080.470000001</v>
      </c>
      <c r="U397" s="162">
        <v>3268741.53</v>
      </c>
      <c r="V397" s="162">
        <v>3268741.53</v>
      </c>
      <c r="W397" s="162">
        <v>3268741.53</v>
      </c>
      <c r="X397" s="162">
        <v>3268741.53</v>
      </c>
      <c r="Y397" s="162">
        <v>0</v>
      </c>
      <c r="Z397" s="162">
        <v>0</v>
      </c>
      <c r="AA397" s="162">
        <v>0</v>
      </c>
      <c r="AB397" s="162">
        <v>0</v>
      </c>
      <c r="AC397" s="162">
        <v>1613822</v>
      </c>
      <c r="AD397" s="144" t="s">
        <v>911</v>
      </c>
      <c r="AE397" s="165" t="s">
        <v>913</v>
      </c>
      <c r="AF397" s="144" t="s">
        <v>1015</v>
      </c>
      <c r="AG397" s="144" t="s">
        <v>1019</v>
      </c>
      <c r="AH397" s="144" t="s">
        <v>919</v>
      </c>
      <c r="AI397" s="144" t="s">
        <v>919</v>
      </c>
      <c r="AJ397" s="144" t="s">
        <v>919</v>
      </c>
      <c r="AK397" s="144" t="s">
        <v>912</v>
      </c>
      <c r="AL397" s="144" t="s">
        <v>919</v>
      </c>
      <c r="AM397" s="144" t="s">
        <v>919</v>
      </c>
      <c r="AN397" s="144" t="s">
        <v>949</v>
      </c>
      <c r="AO397" s="144" t="s">
        <v>1017</v>
      </c>
      <c r="AP397" s="144" t="s">
        <v>519</v>
      </c>
      <c r="AQ397" s="160" t="s">
        <v>922</v>
      </c>
      <c r="AR397" s="144" t="s">
        <v>923</v>
      </c>
    </row>
    <row r="398" spans="3:44">
      <c r="C398" s="160" t="s">
        <v>749</v>
      </c>
      <c r="D398" s="144" t="s">
        <v>520</v>
      </c>
      <c r="E398" s="161" t="s">
        <v>398</v>
      </c>
      <c r="F398" s="144" t="s">
        <v>434</v>
      </c>
      <c r="G398" s="144" t="s">
        <v>564</v>
      </c>
      <c r="H398" s="144" t="s">
        <v>521</v>
      </c>
      <c r="I398" s="144" t="s">
        <v>522</v>
      </c>
      <c r="J398" s="162">
        <v>387924</v>
      </c>
      <c r="K398" s="163">
        <v>602924</v>
      </c>
      <c r="L398" s="162">
        <v>602924</v>
      </c>
      <c r="M398" s="162">
        <v>0</v>
      </c>
      <c r="N398" s="162">
        <v>0</v>
      </c>
      <c r="O398" s="162">
        <v>0</v>
      </c>
      <c r="P398" s="163">
        <v>546743.84</v>
      </c>
      <c r="Q398" s="162">
        <v>546743.84</v>
      </c>
      <c r="R398" s="162">
        <v>0</v>
      </c>
      <c r="S398" s="162">
        <v>546743.84</v>
      </c>
      <c r="T398" s="162">
        <v>546743.84</v>
      </c>
      <c r="U398" s="162">
        <v>56180.160000000003</v>
      </c>
      <c r="V398" s="162">
        <v>56180.160000000003</v>
      </c>
      <c r="W398" s="162">
        <v>56180.160000000003</v>
      </c>
      <c r="X398" s="162">
        <v>56180.160000000003</v>
      </c>
      <c r="Y398" s="162">
        <v>0</v>
      </c>
      <c r="Z398" s="162">
        <v>0</v>
      </c>
      <c r="AA398" s="162">
        <v>0</v>
      </c>
      <c r="AB398" s="162">
        <v>0</v>
      </c>
      <c r="AC398" s="162">
        <v>215000</v>
      </c>
      <c r="AD398" s="144" t="s">
        <v>911</v>
      </c>
      <c r="AE398" s="165" t="s">
        <v>913</v>
      </c>
      <c r="AF398" s="144" t="s">
        <v>1015</v>
      </c>
      <c r="AG398" s="144" t="s">
        <v>1020</v>
      </c>
      <c r="AH398" s="144" t="s">
        <v>919</v>
      </c>
      <c r="AI398" s="144" t="s">
        <v>919</v>
      </c>
      <c r="AJ398" s="144" t="s">
        <v>919</v>
      </c>
      <c r="AK398" s="144" t="s">
        <v>912</v>
      </c>
      <c r="AL398" s="144" t="s">
        <v>919</v>
      </c>
      <c r="AM398" s="144" t="s">
        <v>919</v>
      </c>
      <c r="AN398" s="144" t="s">
        <v>949</v>
      </c>
      <c r="AO398" s="144" t="s">
        <v>1017</v>
      </c>
      <c r="AP398" s="144" t="s">
        <v>522</v>
      </c>
      <c r="AQ398" s="160" t="s">
        <v>922</v>
      </c>
      <c r="AR398" s="144" t="s">
        <v>923</v>
      </c>
    </row>
    <row r="399" spans="3:44">
      <c r="C399" s="160" t="s">
        <v>749</v>
      </c>
      <c r="D399" s="144" t="s">
        <v>525</v>
      </c>
      <c r="E399" s="161" t="s">
        <v>398</v>
      </c>
      <c r="F399" s="144" t="s">
        <v>434</v>
      </c>
      <c r="G399" s="144" t="s">
        <v>564</v>
      </c>
      <c r="H399" s="144" t="s">
        <v>526</v>
      </c>
      <c r="I399" s="144" t="s">
        <v>527</v>
      </c>
      <c r="J399" s="162">
        <v>40720</v>
      </c>
      <c r="K399" s="163">
        <v>80220</v>
      </c>
      <c r="L399" s="162">
        <v>80220</v>
      </c>
      <c r="M399" s="162">
        <v>0</v>
      </c>
      <c r="N399" s="162">
        <v>0</v>
      </c>
      <c r="O399" s="162">
        <v>0</v>
      </c>
      <c r="P399" s="163">
        <v>42389</v>
      </c>
      <c r="Q399" s="162">
        <v>42389</v>
      </c>
      <c r="R399" s="162">
        <v>0</v>
      </c>
      <c r="S399" s="162">
        <v>42389</v>
      </c>
      <c r="T399" s="162">
        <v>42389</v>
      </c>
      <c r="U399" s="162">
        <v>37831</v>
      </c>
      <c r="V399" s="162">
        <v>37831</v>
      </c>
      <c r="W399" s="162">
        <v>37831</v>
      </c>
      <c r="X399" s="162">
        <v>37831</v>
      </c>
      <c r="Y399" s="162">
        <v>0</v>
      </c>
      <c r="Z399" s="162">
        <v>0</v>
      </c>
      <c r="AA399" s="162">
        <v>0</v>
      </c>
      <c r="AB399" s="162">
        <v>0</v>
      </c>
      <c r="AC399" s="162">
        <v>39500</v>
      </c>
      <c r="AD399" s="144" t="s">
        <v>911</v>
      </c>
      <c r="AE399" s="165" t="s">
        <v>913</v>
      </c>
      <c r="AF399" s="144" t="s">
        <v>1021</v>
      </c>
      <c r="AG399" s="144" t="s">
        <v>1024</v>
      </c>
      <c r="AH399" s="144" t="s">
        <v>919</v>
      </c>
      <c r="AI399" s="144" t="s">
        <v>919</v>
      </c>
      <c r="AJ399" s="144" t="s">
        <v>919</v>
      </c>
      <c r="AK399" s="144" t="s">
        <v>912</v>
      </c>
      <c r="AL399" s="144" t="s">
        <v>919</v>
      </c>
      <c r="AM399" s="144" t="s">
        <v>919</v>
      </c>
      <c r="AN399" s="144" t="s">
        <v>949</v>
      </c>
      <c r="AO399" s="144" t="s">
        <v>1023</v>
      </c>
      <c r="AP399" s="144" t="s">
        <v>527</v>
      </c>
      <c r="AQ399" s="160" t="s">
        <v>922</v>
      </c>
      <c r="AR399" s="144" t="s">
        <v>923</v>
      </c>
    </row>
    <row r="400" spans="3:44">
      <c r="C400" s="160" t="s">
        <v>749</v>
      </c>
      <c r="D400" s="144" t="s">
        <v>528</v>
      </c>
      <c r="E400" s="161" t="s">
        <v>398</v>
      </c>
      <c r="F400" s="144" t="s">
        <v>434</v>
      </c>
      <c r="G400" s="144" t="s">
        <v>564</v>
      </c>
      <c r="H400" s="144" t="s">
        <v>529</v>
      </c>
      <c r="I400" s="144" t="s">
        <v>530</v>
      </c>
      <c r="J400" s="162">
        <v>300000</v>
      </c>
      <c r="K400" s="163">
        <v>300000</v>
      </c>
      <c r="L400" s="162">
        <v>300000</v>
      </c>
      <c r="M400" s="162">
        <v>0</v>
      </c>
      <c r="N400" s="162">
        <v>12970</v>
      </c>
      <c r="O400" s="162">
        <v>0</v>
      </c>
      <c r="P400" s="163">
        <v>17030</v>
      </c>
      <c r="Q400" s="162">
        <v>17030</v>
      </c>
      <c r="R400" s="162">
        <v>0</v>
      </c>
      <c r="S400" s="162">
        <v>30000</v>
      </c>
      <c r="T400" s="162">
        <v>30000</v>
      </c>
      <c r="U400" s="162">
        <v>270000</v>
      </c>
      <c r="V400" s="162">
        <v>270000</v>
      </c>
      <c r="W400" s="162">
        <v>270000</v>
      </c>
      <c r="X400" s="162">
        <v>270000</v>
      </c>
      <c r="Y400" s="162">
        <v>0</v>
      </c>
      <c r="Z400" s="162">
        <v>0</v>
      </c>
      <c r="AA400" s="162">
        <v>0</v>
      </c>
      <c r="AB400" s="162">
        <v>0</v>
      </c>
      <c r="AC400" s="162">
        <v>0</v>
      </c>
      <c r="AD400" s="144" t="s">
        <v>911</v>
      </c>
      <c r="AE400" s="165" t="s">
        <v>913</v>
      </c>
      <c r="AF400" s="144" t="s">
        <v>956</v>
      </c>
      <c r="AG400" s="144" t="s">
        <v>1025</v>
      </c>
      <c r="AH400" s="144" t="s">
        <v>919</v>
      </c>
      <c r="AI400" s="144" t="s">
        <v>919</v>
      </c>
      <c r="AJ400" s="144" t="s">
        <v>919</v>
      </c>
      <c r="AK400" s="144" t="s">
        <v>912</v>
      </c>
      <c r="AL400" s="144" t="s">
        <v>919</v>
      </c>
      <c r="AM400" s="144" t="s">
        <v>919</v>
      </c>
      <c r="AN400" s="144" t="s">
        <v>949</v>
      </c>
      <c r="AO400" s="144" t="s">
        <v>958</v>
      </c>
      <c r="AP400" s="144" t="s">
        <v>530</v>
      </c>
      <c r="AQ400" s="160" t="s">
        <v>922</v>
      </c>
      <c r="AR400" s="144" t="s">
        <v>923</v>
      </c>
    </row>
    <row r="401" spans="3:44">
      <c r="C401" s="160" t="s">
        <v>749</v>
      </c>
      <c r="D401" s="144" t="s">
        <v>446</v>
      </c>
      <c r="E401" s="161" t="s">
        <v>398</v>
      </c>
      <c r="F401" s="144" t="s">
        <v>434</v>
      </c>
      <c r="G401" s="144" t="s">
        <v>564</v>
      </c>
      <c r="H401" s="144" t="s">
        <v>447</v>
      </c>
      <c r="I401" s="144" t="s">
        <v>448</v>
      </c>
      <c r="J401" s="162">
        <v>16727863</v>
      </c>
      <c r="K401" s="163">
        <v>16727863</v>
      </c>
      <c r="L401" s="162">
        <v>16727863</v>
      </c>
      <c r="M401" s="162">
        <v>0</v>
      </c>
      <c r="N401" s="162">
        <v>1022900</v>
      </c>
      <c r="O401" s="162">
        <v>0</v>
      </c>
      <c r="P401" s="163">
        <v>4863600</v>
      </c>
      <c r="Q401" s="162">
        <v>4863600</v>
      </c>
      <c r="R401" s="162">
        <v>0</v>
      </c>
      <c r="S401" s="162">
        <v>5886500</v>
      </c>
      <c r="T401" s="162">
        <v>5886500</v>
      </c>
      <c r="U401" s="162">
        <v>10841363</v>
      </c>
      <c r="V401" s="162">
        <v>10841363</v>
      </c>
      <c r="W401" s="162">
        <v>10841363</v>
      </c>
      <c r="X401" s="162">
        <v>10841363</v>
      </c>
      <c r="Y401" s="162">
        <v>0</v>
      </c>
      <c r="Z401" s="162">
        <v>0</v>
      </c>
      <c r="AA401" s="162">
        <v>0</v>
      </c>
      <c r="AB401" s="162">
        <v>0</v>
      </c>
      <c r="AC401" s="162">
        <v>0</v>
      </c>
      <c r="AD401" s="144" t="s">
        <v>911</v>
      </c>
      <c r="AE401" s="165" t="s">
        <v>913</v>
      </c>
      <c r="AF401" s="144" t="s">
        <v>956</v>
      </c>
      <c r="AG401" s="144" t="s">
        <v>957</v>
      </c>
      <c r="AH401" s="144" t="s">
        <v>919</v>
      </c>
      <c r="AI401" s="144" t="s">
        <v>919</v>
      </c>
      <c r="AJ401" s="144" t="s">
        <v>919</v>
      </c>
      <c r="AK401" s="144" t="s">
        <v>912</v>
      </c>
      <c r="AL401" s="144" t="s">
        <v>919</v>
      </c>
      <c r="AM401" s="144" t="s">
        <v>919</v>
      </c>
      <c r="AN401" s="144" t="s">
        <v>949</v>
      </c>
      <c r="AO401" s="144" t="s">
        <v>958</v>
      </c>
      <c r="AP401" s="144" t="s">
        <v>448</v>
      </c>
      <c r="AQ401" s="160" t="s">
        <v>922</v>
      </c>
      <c r="AR401" s="144" t="s">
        <v>923</v>
      </c>
    </row>
    <row r="402" spans="3:44">
      <c r="C402" s="160" t="s">
        <v>749</v>
      </c>
      <c r="D402" s="144" t="s">
        <v>537</v>
      </c>
      <c r="E402" s="161" t="s">
        <v>398</v>
      </c>
      <c r="F402" s="144" t="s">
        <v>434</v>
      </c>
      <c r="G402" s="144" t="s">
        <v>564</v>
      </c>
      <c r="H402" s="144" t="s">
        <v>538</v>
      </c>
      <c r="I402" s="144" t="s">
        <v>539</v>
      </c>
      <c r="J402" s="162">
        <v>350000</v>
      </c>
      <c r="K402" s="163">
        <v>300000</v>
      </c>
      <c r="L402" s="162">
        <v>300000</v>
      </c>
      <c r="M402" s="162">
        <v>0</v>
      </c>
      <c r="N402" s="162">
        <v>0</v>
      </c>
      <c r="O402" s="162">
        <v>0</v>
      </c>
      <c r="P402" s="163">
        <v>0</v>
      </c>
      <c r="Q402" s="162">
        <v>0</v>
      </c>
      <c r="R402" s="162">
        <v>0</v>
      </c>
      <c r="S402" s="162">
        <v>0</v>
      </c>
      <c r="T402" s="162">
        <v>0</v>
      </c>
      <c r="U402" s="162">
        <v>300000</v>
      </c>
      <c r="V402" s="162">
        <v>300000</v>
      </c>
      <c r="W402" s="162">
        <v>300000</v>
      </c>
      <c r="X402" s="162">
        <v>300000</v>
      </c>
      <c r="Y402" s="162">
        <v>0</v>
      </c>
      <c r="Z402" s="162">
        <v>0</v>
      </c>
      <c r="AA402" s="162">
        <v>0</v>
      </c>
      <c r="AB402" s="164">
        <v>-50000</v>
      </c>
      <c r="AC402" s="162">
        <v>0</v>
      </c>
      <c r="AD402" s="144" t="s">
        <v>911</v>
      </c>
      <c r="AE402" s="165" t="s">
        <v>913</v>
      </c>
      <c r="AF402" s="144" t="s">
        <v>962</v>
      </c>
      <c r="AG402" s="144" t="s">
        <v>1029</v>
      </c>
      <c r="AH402" s="144" t="s">
        <v>919</v>
      </c>
      <c r="AI402" s="144" t="s">
        <v>919</v>
      </c>
      <c r="AJ402" s="144" t="s">
        <v>919</v>
      </c>
      <c r="AK402" s="144" t="s">
        <v>912</v>
      </c>
      <c r="AL402" s="144" t="s">
        <v>919</v>
      </c>
      <c r="AM402" s="144" t="s">
        <v>919</v>
      </c>
      <c r="AN402" s="144" t="s">
        <v>949</v>
      </c>
      <c r="AO402" s="144" t="s">
        <v>965</v>
      </c>
      <c r="AP402" s="144" t="s">
        <v>539</v>
      </c>
      <c r="AQ402" s="160" t="s">
        <v>922</v>
      </c>
      <c r="AR402" s="144" t="s">
        <v>923</v>
      </c>
    </row>
    <row r="403" spans="3:44">
      <c r="C403" s="160" t="s">
        <v>749</v>
      </c>
      <c r="D403" s="144" t="s">
        <v>454</v>
      </c>
      <c r="E403" s="161" t="s">
        <v>398</v>
      </c>
      <c r="F403" s="144" t="s">
        <v>434</v>
      </c>
      <c r="G403" s="144" t="s">
        <v>564</v>
      </c>
      <c r="H403" s="144" t="s">
        <v>455</v>
      </c>
      <c r="I403" s="144" t="s">
        <v>456</v>
      </c>
      <c r="J403" s="162">
        <v>400000</v>
      </c>
      <c r="K403" s="163">
        <v>1400000</v>
      </c>
      <c r="L403" s="162">
        <v>1400000</v>
      </c>
      <c r="M403" s="162">
        <v>0</v>
      </c>
      <c r="N403" s="162">
        <v>0</v>
      </c>
      <c r="O403" s="162">
        <v>0</v>
      </c>
      <c r="P403" s="163">
        <v>0</v>
      </c>
      <c r="Q403" s="162">
        <v>0</v>
      </c>
      <c r="R403" s="162">
        <v>0</v>
      </c>
      <c r="S403" s="162">
        <v>0</v>
      </c>
      <c r="T403" s="162">
        <v>0</v>
      </c>
      <c r="U403" s="162">
        <v>1400000</v>
      </c>
      <c r="V403" s="162">
        <v>1400000</v>
      </c>
      <c r="W403" s="162">
        <v>1400000</v>
      </c>
      <c r="X403" s="162">
        <v>1400000</v>
      </c>
      <c r="Y403" s="162">
        <v>0</v>
      </c>
      <c r="Z403" s="162">
        <v>0</v>
      </c>
      <c r="AA403" s="162">
        <v>0</v>
      </c>
      <c r="AB403" s="162">
        <v>0</v>
      </c>
      <c r="AC403" s="162">
        <v>1000000</v>
      </c>
      <c r="AD403" s="144" t="s">
        <v>911</v>
      </c>
      <c r="AE403" s="165" t="s">
        <v>913</v>
      </c>
      <c r="AF403" s="144" t="s">
        <v>966</v>
      </c>
      <c r="AG403" s="144" t="s">
        <v>967</v>
      </c>
      <c r="AH403" s="144" t="s">
        <v>919</v>
      </c>
      <c r="AI403" s="144" t="s">
        <v>919</v>
      </c>
      <c r="AJ403" s="144" t="s">
        <v>919</v>
      </c>
      <c r="AK403" s="144" t="s">
        <v>912</v>
      </c>
      <c r="AL403" s="144" t="s">
        <v>919</v>
      </c>
      <c r="AM403" s="144" t="s">
        <v>919</v>
      </c>
      <c r="AN403" s="144" t="s">
        <v>949</v>
      </c>
      <c r="AO403" s="144" t="s">
        <v>968</v>
      </c>
      <c r="AP403" s="144" t="s">
        <v>456</v>
      </c>
      <c r="AQ403" s="160" t="s">
        <v>922</v>
      </c>
      <c r="AR403" s="144" t="s">
        <v>923</v>
      </c>
    </row>
    <row r="404" spans="3:44">
      <c r="C404" s="160" t="s">
        <v>749</v>
      </c>
      <c r="D404" s="144" t="s">
        <v>544</v>
      </c>
      <c r="E404" s="161" t="s">
        <v>398</v>
      </c>
      <c r="F404" s="144" t="s">
        <v>434</v>
      </c>
      <c r="G404" s="144" t="s">
        <v>564</v>
      </c>
      <c r="H404" s="144" t="s">
        <v>545</v>
      </c>
      <c r="I404" s="144" t="s">
        <v>546</v>
      </c>
      <c r="J404" s="162">
        <v>768100</v>
      </c>
      <c r="K404" s="163">
        <v>768100</v>
      </c>
      <c r="L404" s="162">
        <v>768100</v>
      </c>
      <c r="M404" s="162">
        <v>0</v>
      </c>
      <c r="N404" s="162">
        <v>0</v>
      </c>
      <c r="O404" s="162">
        <v>0</v>
      </c>
      <c r="P404" s="163">
        <v>0</v>
      </c>
      <c r="Q404" s="162">
        <v>0</v>
      </c>
      <c r="R404" s="162">
        <v>0</v>
      </c>
      <c r="S404" s="162">
        <v>0</v>
      </c>
      <c r="T404" s="162">
        <v>0</v>
      </c>
      <c r="U404" s="162">
        <v>768100</v>
      </c>
      <c r="V404" s="162">
        <v>768100</v>
      </c>
      <c r="W404" s="162">
        <v>768100</v>
      </c>
      <c r="X404" s="162">
        <v>768100</v>
      </c>
      <c r="Y404" s="162">
        <v>0</v>
      </c>
      <c r="Z404" s="162">
        <v>0</v>
      </c>
      <c r="AA404" s="162">
        <v>0</v>
      </c>
      <c r="AB404" s="162">
        <v>0</v>
      </c>
      <c r="AC404" s="162">
        <v>0</v>
      </c>
      <c r="AD404" s="144" t="s">
        <v>911</v>
      </c>
      <c r="AE404" s="165" t="s">
        <v>914</v>
      </c>
      <c r="AF404" s="144" t="s">
        <v>969</v>
      </c>
      <c r="AG404" s="144" t="s">
        <v>1034</v>
      </c>
      <c r="AH404" s="144" t="s">
        <v>919</v>
      </c>
      <c r="AI404" s="144" t="s">
        <v>919</v>
      </c>
      <c r="AJ404" s="144" t="s">
        <v>919</v>
      </c>
      <c r="AK404" s="144" t="s">
        <v>912</v>
      </c>
      <c r="AL404" s="144" t="s">
        <v>919</v>
      </c>
      <c r="AM404" s="144" t="s">
        <v>919</v>
      </c>
      <c r="AN404" s="144" t="s">
        <v>971</v>
      </c>
      <c r="AO404" s="144" t="s">
        <v>972</v>
      </c>
      <c r="AP404" s="144" t="s">
        <v>546</v>
      </c>
      <c r="AQ404" s="160" t="s">
        <v>922</v>
      </c>
      <c r="AR404" s="144" t="s">
        <v>923</v>
      </c>
    </row>
    <row r="405" spans="3:44">
      <c r="C405" s="160" t="s">
        <v>749</v>
      </c>
      <c r="D405" s="144" t="s">
        <v>659</v>
      </c>
      <c r="E405" s="161" t="s">
        <v>398</v>
      </c>
      <c r="F405" s="144" t="s">
        <v>434</v>
      </c>
      <c r="G405" s="144" t="s">
        <v>564</v>
      </c>
      <c r="H405" s="144" t="s">
        <v>660</v>
      </c>
      <c r="I405" s="144" t="s">
        <v>661</v>
      </c>
      <c r="J405" s="162">
        <v>204917</v>
      </c>
      <c r="K405" s="163">
        <v>204917</v>
      </c>
      <c r="L405" s="162">
        <v>204917</v>
      </c>
      <c r="M405" s="162">
        <v>0</v>
      </c>
      <c r="N405" s="162">
        <v>190000</v>
      </c>
      <c r="O405" s="162">
        <v>0</v>
      </c>
      <c r="P405" s="163">
        <v>0</v>
      </c>
      <c r="Q405" s="162">
        <v>0</v>
      </c>
      <c r="R405" s="162">
        <v>0</v>
      </c>
      <c r="S405" s="162">
        <v>190000</v>
      </c>
      <c r="T405" s="162">
        <v>190000</v>
      </c>
      <c r="U405" s="162">
        <v>14917</v>
      </c>
      <c r="V405" s="162">
        <v>14917</v>
      </c>
      <c r="W405" s="162">
        <v>14917</v>
      </c>
      <c r="X405" s="162">
        <v>14917</v>
      </c>
      <c r="Y405" s="162">
        <v>0</v>
      </c>
      <c r="Z405" s="162">
        <v>0</v>
      </c>
      <c r="AA405" s="162">
        <v>0</v>
      </c>
      <c r="AB405" s="162">
        <v>0</v>
      </c>
      <c r="AC405" s="162">
        <v>0</v>
      </c>
      <c r="AD405" s="144" t="s">
        <v>911</v>
      </c>
      <c r="AE405" s="165" t="s">
        <v>914</v>
      </c>
      <c r="AF405" s="144" t="s">
        <v>969</v>
      </c>
      <c r="AG405" s="144" t="s">
        <v>1094</v>
      </c>
      <c r="AH405" s="144" t="s">
        <v>919</v>
      </c>
      <c r="AI405" s="144" t="s">
        <v>919</v>
      </c>
      <c r="AJ405" s="144" t="s">
        <v>919</v>
      </c>
      <c r="AK405" s="144" t="s">
        <v>912</v>
      </c>
      <c r="AL405" s="144" t="s">
        <v>919</v>
      </c>
      <c r="AM405" s="144" t="s">
        <v>919</v>
      </c>
      <c r="AN405" s="144" t="s">
        <v>971</v>
      </c>
      <c r="AO405" s="144" t="s">
        <v>972</v>
      </c>
      <c r="AP405" s="144" t="s">
        <v>661</v>
      </c>
      <c r="AQ405" s="160" t="s">
        <v>922</v>
      </c>
      <c r="AR405" s="144" t="s">
        <v>923</v>
      </c>
    </row>
    <row r="406" spans="3:44">
      <c r="C406" s="160" t="s">
        <v>749</v>
      </c>
      <c r="D406" s="144" t="s">
        <v>457</v>
      </c>
      <c r="E406" s="161" t="s">
        <v>398</v>
      </c>
      <c r="F406" s="144" t="s">
        <v>434</v>
      </c>
      <c r="G406" s="144" t="s">
        <v>564</v>
      </c>
      <c r="H406" s="144" t="s">
        <v>458</v>
      </c>
      <c r="I406" s="144" t="s">
        <v>459</v>
      </c>
      <c r="J406" s="162">
        <v>2687389</v>
      </c>
      <c r="K406" s="163">
        <v>2634663</v>
      </c>
      <c r="L406" s="162">
        <v>2634663</v>
      </c>
      <c r="M406" s="162">
        <v>0</v>
      </c>
      <c r="N406" s="162">
        <v>0</v>
      </c>
      <c r="O406" s="162">
        <v>0</v>
      </c>
      <c r="P406" s="163">
        <v>0</v>
      </c>
      <c r="Q406" s="162">
        <v>0</v>
      </c>
      <c r="R406" s="162">
        <v>0</v>
      </c>
      <c r="S406" s="162">
        <v>0</v>
      </c>
      <c r="T406" s="162">
        <v>0</v>
      </c>
      <c r="U406" s="162">
        <v>2634663</v>
      </c>
      <c r="V406" s="162">
        <v>2634663</v>
      </c>
      <c r="W406" s="162">
        <v>2634663</v>
      </c>
      <c r="X406" s="162">
        <v>2634663</v>
      </c>
      <c r="Y406" s="162">
        <v>0</v>
      </c>
      <c r="Z406" s="162">
        <v>0</v>
      </c>
      <c r="AA406" s="162">
        <v>0</v>
      </c>
      <c r="AB406" s="164">
        <v>-52726</v>
      </c>
      <c r="AC406" s="162">
        <v>0</v>
      </c>
      <c r="AD406" s="144" t="s">
        <v>911</v>
      </c>
      <c r="AE406" s="165" t="s">
        <v>914</v>
      </c>
      <c r="AF406" s="144" t="s">
        <v>969</v>
      </c>
      <c r="AG406" s="144" t="s">
        <v>970</v>
      </c>
      <c r="AH406" s="144" t="s">
        <v>919</v>
      </c>
      <c r="AI406" s="144" t="s">
        <v>919</v>
      </c>
      <c r="AJ406" s="144" t="s">
        <v>919</v>
      </c>
      <c r="AK406" s="144" t="s">
        <v>912</v>
      </c>
      <c r="AL406" s="144" t="s">
        <v>919</v>
      </c>
      <c r="AM406" s="144" t="s">
        <v>919</v>
      </c>
      <c r="AN406" s="144" t="s">
        <v>971</v>
      </c>
      <c r="AO406" s="144" t="s">
        <v>972</v>
      </c>
      <c r="AP406" s="144" t="s">
        <v>459</v>
      </c>
      <c r="AQ406" s="160" t="s">
        <v>922</v>
      </c>
      <c r="AR406" s="144" t="s">
        <v>923</v>
      </c>
    </row>
    <row r="407" spans="3:44">
      <c r="C407" s="160" t="s">
        <v>749</v>
      </c>
      <c r="D407" s="144" t="s">
        <v>662</v>
      </c>
      <c r="E407" s="161" t="s">
        <v>398</v>
      </c>
      <c r="F407" s="144" t="s">
        <v>434</v>
      </c>
      <c r="G407" s="144" t="s">
        <v>564</v>
      </c>
      <c r="H407" s="144" t="s">
        <v>663</v>
      </c>
      <c r="I407" s="144" t="s">
        <v>664</v>
      </c>
      <c r="J407" s="162">
        <v>4758529</v>
      </c>
      <c r="K407" s="163">
        <v>4758186</v>
      </c>
      <c r="L407" s="162">
        <v>4758186</v>
      </c>
      <c r="M407" s="162">
        <v>0</v>
      </c>
      <c r="N407" s="162">
        <v>0</v>
      </c>
      <c r="O407" s="162">
        <v>0</v>
      </c>
      <c r="P407" s="163">
        <v>4698302.8499999996</v>
      </c>
      <c r="Q407" s="162">
        <v>4698302.8499999996</v>
      </c>
      <c r="R407" s="162">
        <v>0</v>
      </c>
      <c r="S407" s="162">
        <v>4698302.8499999996</v>
      </c>
      <c r="T407" s="162">
        <v>4698302.8499999996</v>
      </c>
      <c r="U407" s="162">
        <v>59883.15</v>
      </c>
      <c r="V407" s="162">
        <v>59883.15</v>
      </c>
      <c r="W407" s="162">
        <v>59883.15</v>
      </c>
      <c r="X407" s="162">
        <v>59883.15</v>
      </c>
      <c r="Y407" s="162">
        <v>0</v>
      </c>
      <c r="Z407" s="162">
        <v>0</v>
      </c>
      <c r="AA407" s="162">
        <v>0</v>
      </c>
      <c r="AB407" s="164">
        <v>-343</v>
      </c>
      <c r="AC407" s="162">
        <v>0</v>
      </c>
      <c r="AD407" s="144" t="s">
        <v>911</v>
      </c>
      <c r="AE407" s="165" t="s">
        <v>914</v>
      </c>
      <c r="AF407" s="144" t="s">
        <v>969</v>
      </c>
      <c r="AG407" s="144" t="s">
        <v>1095</v>
      </c>
      <c r="AH407" s="144" t="s">
        <v>919</v>
      </c>
      <c r="AI407" s="144" t="s">
        <v>919</v>
      </c>
      <c r="AJ407" s="144" t="s">
        <v>919</v>
      </c>
      <c r="AK407" s="144" t="s">
        <v>912</v>
      </c>
      <c r="AL407" s="144" t="s">
        <v>919</v>
      </c>
      <c r="AM407" s="144" t="s">
        <v>919</v>
      </c>
      <c r="AN407" s="144" t="s">
        <v>971</v>
      </c>
      <c r="AO407" s="144" t="s">
        <v>972</v>
      </c>
      <c r="AP407" s="144" t="s">
        <v>664</v>
      </c>
      <c r="AQ407" s="160" t="s">
        <v>922</v>
      </c>
      <c r="AR407" s="144" t="s">
        <v>923</v>
      </c>
    </row>
    <row r="408" spans="3:44">
      <c r="C408" s="160" t="s">
        <v>749</v>
      </c>
      <c r="D408" s="144" t="s">
        <v>720</v>
      </c>
      <c r="E408" s="161" t="s">
        <v>398</v>
      </c>
      <c r="F408" s="144" t="s">
        <v>434</v>
      </c>
      <c r="G408" s="144" t="s">
        <v>564</v>
      </c>
      <c r="H408" s="144" t="s">
        <v>721</v>
      </c>
      <c r="I408" s="144" t="s">
        <v>722</v>
      </c>
      <c r="J408" s="162">
        <v>1074210</v>
      </c>
      <c r="K408" s="163">
        <v>1071200</v>
      </c>
      <c r="L408" s="162">
        <v>1071200</v>
      </c>
      <c r="M408" s="162">
        <v>0</v>
      </c>
      <c r="N408" s="162">
        <v>0</v>
      </c>
      <c r="O408" s="162">
        <v>0</v>
      </c>
      <c r="P408" s="163">
        <v>682255</v>
      </c>
      <c r="Q408" s="162">
        <v>682255</v>
      </c>
      <c r="R408" s="162">
        <v>0</v>
      </c>
      <c r="S408" s="162">
        <v>682255</v>
      </c>
      <c r="T408" s="162">
        <v>682255</v>
      </c>
      <c r="U408" s="162">
        <v>388945</v>
      </c>
      <c r="V408" s="162">
        <v>388945</v>
      </c>
      <c r="W408" s="162">
        <v>388945</v>
      </c>
      <c r="X408" s="162">
        <v>388945</v>
      </c>
      <c r="Y408" s="162">
        <v>0</v>
      </c>
      <c r="Z408" s="162">
        <v>0</v>
      </c>
      <c r="AA408" s="162">
        <v>0</v>
      </c>
      <c r="AB408" s="164">
        <v>-3010</v>
      </c>
      <c r="AC408" s="162">
        <v>0</v>
      </c>
      <c r="AD408" s="144" t="s">
        <v>911</v>
      </c>
      <c r="AE408" s="165" t="s">
        <v>914</v>
      </c>
      <c r="AF408" s="144" t="s">
        <v>997</v>
      </c>
      <c r="AG408" s="144" t="s">
        <v>1129</v>
      </c>
      <c r="AH408" s="144" t="s">
        <v>919</v>
      </c>
      <c r="AI408" s="144" t="s">
        <v>919</v>
      </c>
      <c r="AJ408" s="144" t="s">
        <v>919</v>
      </c>
      <c r="AK408" s="144" t="s">
        <v>912</v>
      </c>
      <c r="AL408" s="144" t="s">
        <v>919</v>
      </c>
      <c r="AM408" s="144" t="s">
        <v>919</v>
      </c>
      <c r="AN408" s="144" t="s">
        <v>971</v>
      </c>
      <c r="AO408" s="144" t="s">
        <v>1037</v>
      </c>
      <c r="AP408" s="144" t="s">
        <v>722</v>
      </c>
      <c r="AQ408" s="160" t="s">
        <v>922</v>
      </c>
      <c r="AR408" s="144" t="s">
        <v>923</v>
      </c>
    </row>
    <row r="409" spans="3:44">
      <c r="C409" s="160" t="s">
        <v>749</v>
      </c>
      <c r="D409" s="144" t="s">
        <v>550</v>
      </c>
      <c r="E409" s="161" t="s">
        <v>398</v>
      </c>
      <c r="F409" s="144" t="s">
        <v>434</v>
      </c>
      <c r="G409" s="144" t="s">
        <v>564</v>
      </c>
      <c r="H409" s="144" t="s">
        <v>551</v>
      </c>
      <c r="I409" s="144" t="s">
        <v>551</v>
      </c>
      <c r="J409" s="162">
        <v>278273354</v>
      </c>
      <c r="K409" s="163">
        <v>251273354</v>
      </c>
      <c r="L409" s="162">
        <v>251273354</v>
      </c>
      <c r="M409" s="162">
        <v>0</v>
      </c>
      <c r="N409" s="162">
        <v>77577073.200000003</v>
      </c>
      <c r="O409" s="162">
        <v>0</v>
      </c>
      <c r="P409" s="163">
        <v>165916291.53999999</v>
      </c>
      <c r="Q409" s="162">
        <v>163238078.21000001</v>
      </c>
      <c r="R409" s="162">
        <v>0</v>
      </c>
      <c r="S409" s="162">
        <v>243493364.74000001</v>
      </c>
      <c r="T409" s="162">
        <v>243493364.74000001</v>
      </c>
      <c r="U409" s="162">
        <v>7779989.2599999998</v>
      </c>
      <c r="V409" s="162">
        <v>7779989.2599999998</v>
      </c>
      <c r="W409" s="162">
        <v>7779989.2599999998</v>
      </c>
      <c r="X409" s="162">
        <v>7779989.2599999998</v>
      </c>
      <c r="Y409" s="162">
        <v>0</v>
      </c>
      <c r="Z409" s="162">
        <v>0</v>
      </c>
      <c r="AA409" s="162">
        <v>0</v>
      </c>
      <c r="AB409" s="164">
        <v>-67000000</v>
      </c>
      <c r="AC409" s="162">
        <v>40000000</v>
      </c>
      <c r="AD409" s="144" t="s">
        <v>911</v>
      </c>
      <c r="AE409" s="165" t="s">
        <v>914</v>
      </c>
      <c r="AF409" s="144" t="s">
        <v>997</v>
      </c>
      <c r="AG409" s="144" t="s">
        <v>1036</v>
      </c>
      <c r="AH409" s="144" t="s">
        <v>919</v>
      </c>
      <c r="AI409" s="144" t="s">
        <v>919</v>
      </c>
      <c r="AJ409" s="144" t="s">
        <v>919</v>
      </c>
      <c r="AK409" s="144" t="s">
        <v>912</v>
      </c>
      <c r="AL409" s="144" t="s">
        <v>919</v>
      </c>
      <c r="AM409" s="144" t="s">
        <v>919</v>
      </c>
      <c r="AN409" s="144" t="s">
        <v>971</v>
      </c>
      <c r="AO409" s="144" t="s">
        <v>1037</v>
      </c>
      <c r="AP409" s="144" t="s">
        <v>551</v>
      </c>
      <c r="AQ409" s="160" t="s">
        <v>922</v>
      </c>
      <c r="AR409" s="144" t="s">
        <v>923</v>
      </c>
    </row>
    <row r="410" spans="3:44">
      <c r="C410" s="160" t="s">
        <v>749</v>
      </c>
      <c r="D410" s="144" t="s">
        <v>665</v>
      </c>
      <c r="E410" s="161" t="s">
        <v>398</v>
      </c>
      <c r="F410" s="144" t="s">
        <v>434</v>
      </c>
      <c r="G410" s="144" t="s">
        <v>564</v>
      </c>
      <c r="H410" s="144" t="s">
        <v>666</v>
      </c>
      <c r="I410" s="144" t="s">
        <v>667</v>
      </c>
      <c r="J410" s="162">
        <v>2633252</v>
      </c>
      <c r="K410" s="163">
        <v>1772037</v>
      </c>
      <c r="L410" s="162">
        <v>1772037</v>
      </c>
      <c r="M410" s="162">
        <v>0</v>
      </c>
      <c r="N410" s="162">
        <v>0</v>
      </c>
      <c r="O410" s="162">
        <v>0</v>
      </c>
      <c r="P410" s="163">
        <v>1136431.8</v>
      </c>
      <c r="Q410" s="162">
        <v>1136431.8</v>
      </c>
      <c r="R410" s="162">
        <v>0</v>
      </c>
      <c r="S410" s="162">
        <v>1136431.8</v>
      </c>
      <c r="T410" s="162">
        <v>1136431.8</v>
      </c>
      <c r="U410" s="162">
        <v>635605.19999999995</v>
      </c>
      <c r="V410" s="162">
        <v>635605.19999999995</v>
      </c>
      <c r="W410" s="162">
        <v>635605.19999999995</v>
      </c>
      <c r="X410" s="162">
        <v>635605.19999999995</v>
      </c>
      <c r="Y410" s="162">
        <v>0</v>
      </c>
      <c r="Z410" s="162">
        <v>0</v>
      </c>
      <c r="AA410" s="162">
        <v>0</v>
      </c>
      <c r="AB410" s="164">
        <v>-861215</v>
      </c>
      <c r="AC410" s="162">
        <v>0</v>
      </c>
      <c r="AD410" s="144" t="s">
        <v>911</v>
      </c>
      <c r="AE410" s="165" t="s">
        <v>914</v>
      </c>
      <c r="AF410" s="144" t="s">
        <v>997</v>
      </c>
      <c r="AG410" s="144" t="s">
        <v>1096</v>
      </c>
      <c r="AH410" s="144" t="s">
        <v>919</v>
      </c>
      <c r="AI410" s="144" t="s">
        <v>919</v>
      </c>
      <c r="AJ410" s="144" t="s">
        <v>919</v>
      </c>
      <c r="AK410" s="144" t="s">
        <v>912</v>
      </c>
      <c r="AL410" s="144" t="s">
        <v>919</v>
      </c>
      <c r="AM410" s="144" t="s">
        <v>919</v>
      </c>
      <c r="AN410" s="144" t="s">
        <v>971</v>
      </c>
      <c r="AO410" s="144" t="s">
        <v>1037</v>
      </c>
      <c r="AP410" s="144" t="s">
        <v>667</v>
      </c>
      <c r="AQ410" s="160" t="s">
        <v>922</v>
      </c>
      <c r="AR410" s="144" t="s">
        <v>923</v>
      </c>
    </row>
    <row r="411" spans="3:44">
      <c r="C411" s="160" t="s">
        <v>749</v>
      </c>
      <c r="D411" s="144" t="s">
        <v>552</v>
      </c>
      <c r="E411" s="161" t="s">
        <v>398</v>
      </c>
      <c r="F411" s="144" t="s">
        <v>434</v>
      </c>
      <c r="G411" s="144" t="s">
        <v>564</v>
      </c>
      <c r="H411" s="144" t="s">
        <v>553</v>
      </c>
      <c r="I411" s="144" t="s">
        <v>554</v>
      </c>
      <c r="J411" s="162">
        <v>4338226</v>
      </c>
      <c r="K411" s="163">
        <v>4079224</v>
      </c>
      <c r="L411" s="162">
        <v>4079224</v>
      </c>
      <c r="M411" s="162">
        <v>0</v>
      </c>
      <c r="N411" s="162">
        <v>0</v>
      </c>
      <c r="O411" s="162">
        <v>0</v>
      </c>
      <c r="P411" s="163">
        <v>3990849.14</v>
      </c>
      <c r="Q411" s="162">
        <v>3491474</v>
      </c>
      <c r="R411" s="162">
        <v>0</v>
      </c>
      <c r="S411" s="162">
        <v>3990849.14</v>
      </c>
      <c r="T411" s="162">
        <v>3990849.14</v>
      </c>
      <c r="U411" s="162">
        <v>88374.86</v>
      </c>
      <c r="V411" s="162">
        <v>88374.86</v>
      </c>
      <c r="W411" s="162">
        <v>88374.86</v>
      </c>
      <c r="X411" s="162">
        <v>88374.86</v>
      </c>
      <c r="Y411" s="162">
        <v>0</v>
      </c>
      <c r="Z411" s="162">
        <v>0</v>
      </c>
      <c r="AA411" s="162">
        <v>0</v>
      </c>
      <c r="AB411" s="164">
        <v>-259002</v>
      </c>
      <c r="AC411" s="162">
        <v>0</v>
      </c>
      <c r="AD411" s="144" t="s">
        <v>911</v>
      </c>
      <c r="AE411" s="165" t="s">
        <v>914</v>
      </c>
      <c r="AF411" s="144" t="s">
        <v>1038</v>
      </c>
      <c r="AG411" s="144" t="s">
        <v>1039</v>
      </c>
      <c r="AH411" s="144" t="s">
        <v>919</v>
      </c>
      <c r="AI411" s="144" t="s">
        <v>919</v>
      </c>
      <c r="AJ411" s="144" t="s">
        <v>919</v>
      </c>
      <c r="AK411" s="144" t="s">
        <v>912</v>
      </c>
      <c r="AL411" s="144" t="s">
        <v>919</v>
      </c>
      <c r="AM411" s="144" t="s">
        <v>919</v>
      </c>
      <c r="AN411" s="144" t="s">
        <v>971</v>
      </c>
      <c r="AO411" s="144" t="s">
        <v>1040</v>
      </c>
      <c r="AP411" s="144" t="s">
        <v>554</v>
      </c>
      <c r="AQ411" s="160" t="s">
        <v>922</v>
      </c>
      <c r="AR411" s="144" t="s">
        <v>923</v>
      </c>
    </row>
    <row r="412" spans="3:44">
      <c r="C412" s="160" t="s">
        <v>749</v>
      </c>
      <c r="D412" s="144" t="s">
        <v>611</v>
      </c>
      <c r="E412" s="161" t="s">
        <v>398</v>
      </c>
      <c r="F412" s="144" t="s">
        <v>434</v>
      </c>
      <c r="G412" s="144" t="s">
        <v>564</v>
      </c>
      <c r="H412" s="144" t="s">
        <v>612</v>
      </c>
      <c r="I412" s="144" t="s">
        <v>613</v>
      </c>
      <c r="J412" s="162">
        <v>991875</v>
      </c>
      <c r="K412" s="163">
        <v>988375</v>
      </c>
      <c r="L412" s="162">
        <v>988375</v>
      </c>
      <c r="M412" s="162">
        <v>0</v>
      </c>
      <c r="N412" s="162">
        <v>0</v>
      </c>
      <c r="O412" s="162">
        <v>0</v>
      </c>
      <c r="P412" s="163">
        <v>881400</v>
      </c>
      <c r="Q412" s="162">
        <v>881400</v>
      </c>
      <c r="R412" s="162">
        <v>0</v>
      </c>
      <c r="S412" s="162">
        <v>881400</v>
      </c>
      <c r="T412" s="162">
        <v>881400</v>
      </c>
      <c r="U412" s="162">
        <v>106975</v>
      </c>
      <c r="V412" s="162">
        <v>106975</v>
      </c>
      <c r="W412" s="162">
        <v>106975</v>
      </c>
      <c r="X412" s="162">
        <v>106975</v>
      </c>
      <c r="Y412" s="162">
        <v>0</v>
      </c>
      <c r="Z412" s="162">
        <v>0</v>
      </c>
      <c r="AA412" s="162">
        <v>0</v>
      </c>
      <c r="AB412" s="164">
        <v>-3500</v>
      </c>
      <c r="AC412" s="162">
        <v>0</v>
      </c>
      <c r="AD412" s="144" t="s">
        <v>911</v>
      </c>
      <c r="AE412" s="165" t="s">
        <v>914</v>
      </c>
      <c r="AF412" s="144" t="s">
        <v>1038</v>
      </c>
      <c r="AG412" s="144" t="s">
        <v>1076</v>
      </c>
      <c r="AH412" s="144" t="s">
        <v>919</v>
      </c>
      <c r="AI412" s="144" t="s">
        <v>919</v>
      </c>
      <c r="AJ412" s="144" t="s">
        <v>919</v>
      </c>
      <c r="AK412" s="144" t="s">
        <v>912</v>
      </c>
      <c r="AL412" s="144" t="s">
        <v>919</v>
      </c>
      <c r="AM412" s="144" t="s">
        <v>919</v>
      </c>
      <c r="AN412" s="144" t="s">
        <v>971</v>
      </c>
      <c r="AO412" s="144" t="s">
        <v>1040</v>
      </c>
      <c r="AP412" s="144" t="s">
        <v>613</v>
      </c>
      <c r="AQ412" s="160" t="s">
        <v>922</v>
      </c>
      <c r="AR412" s="144" t="s">
        <v>923</v>
      </c>
    </row>
    <row r="413" spans="3:44">
      <c r="C413" s="160" t="s">
        <v>749</v>
      </c>
      <c r="D413" s="144" t="s">
        <v>668</v>
      </c>
      <c r="E413" s="161" t="s">
        <v>398</v>
      </c>
      <c r="F413" s="144" t="s">
        <v>434</v>
      </c>
      <c r="G413" s="144" t="s">
        <v>564</v>
      </c>
      <c r="H413" s="144" t="s">
        <v>669</v>
      </c>
      <c r="I413" s="144" t="s">
        <v>670</v>
      </c>
      <c r="J413" s="162">
        <v>110000</v>
      </c>
      <c r="K413" s="163">
        <v>110000</v>
      </c>
      <c r="L413" s="162">
        <v>110000</v>
      </c>
      <c r="M413" s="162">
        <v>0</v>
      </c>
      <c r="N413" s="162">
        <v>0</v>
      </c>
      <c r="O413" s="162">
        <v>0</v>
      </c>
      <c r="P413" s="163">
        <v>0</v>
      </c>
      <c r="Q413" s="162">
        <v>0</v>
      </c>
      <c r="R413" s="162">
        <v>0</v>
      </c>
      <c r="S413" s="162">
        <v>0</v>
      </c>
      <c r="T413" s="162">
        <v>0</v>
      </c>
      <c r="U413" s="162">
        <v>110000</v>
      </c>
      <c r="V413" s="162">
        <v>110000</v>
      </c>
      <c r="W413" s="162">
        <v>110000</v>
      </c>
      <c r="X413" s="162">
        <v>110000</v>
      </c>
      <c r="Y413" s="162">
        <v>0</v>
      </c>
      <c r="Z413" s="162">
        <v>0</v>
      </c>
      <c r="AA413" s="162">
        <v>0</v>
      </c>
      <c r="AB413" s="162">
        <v>0</v>
      </c>
      <c r="AC413" s="162">
        <v>0</v>
      </c>
      <c r="AD413" s="144" t="s">
        <v>911</v>
      </c>
      <c r="AE413" s="165" t="s">
        <v>914</v>
      </c>
      <c r="AF413" s="144" t="s">
        <v>1038</v>
      </c>
      <c r="AG413" s="144" t="s">
        <v>1097</v>
      </c>
      <c r="AH413" s="144" t="s">
        <v>919</v>
      </c>
      <c r="AI413" s="144" t="s">
        <v>919</v>
      </c>
      <c r="AJ413" s="144" t="s">
        <v>919</v>
      </c>
      <c r="AK413" s="144" t="s">
        <v>912</v>
      </c>
      <c r="AL413" s="144" t="s">
        <v>919</v>
      </c>
      <c r="AM413" s="144" t="s">
        <v>919</v>
      </c>
      <c r="AN413" s="144" t="s">
        <v>971</v>
      </c>
      <c r="AO413" s="144" t="s">
        <v>1040</v>
      </c>
      <c r="AP413" s="144" t="s">
        <v>670</v>
      </c>
      <c r="AQ413" s="160" t="s">
        <v>922</v>
      </c>
      <c r="AR413" s="144" t="s">
        <v>923</v>
      </c>
    </row>
    <row r="414" spans="3:44">
      <c r="C414" s="160" t="s">
        <v>749</v>
      </c>
      <c r="D414" s="144" t="s">
        <v>614</v>
      </c>
      <c r="E414" s="161" t="s">
        <v>398</v>
      </c>
      <c r="F414" s="144" t="s">
        <v>434</v>
      </c>
      <c r="G414" s="144" t="s">
        <v>564</v>
      </c>
      <c r="H414" s="144" t="s">
        <v>615</v>
      </c>
      <c r="I414" s="144" t="s">
        <v>616</v>
      </c>
      <c r="J414" s="162">
        <v>530340</v>
      </c>
      <c r="K414" s="163">
        <v>528500</v>
      </c>
      <c r="L414" s="162">
        <v>528500</v>
      </c>
      <c r="M414" s="162">
        <v>0</v>
      </c>
      <c r="N414" s="162">
        <v>0</v>
      </c>
      <c r="O414" s="162">
        <v>0</v>
      </c>
      <c r="P414" s="163">
        <v>479302.87</v>
      </c>
      <c r="Q414" s="162">
        <v>0</v>
      </c>
      <c r="R414" s="162">
        <v>0</v>
      </c>
      <c r="S414" s="162">
        <v>479302.87</v>
      </c>
      <c r="T414" s="162">
        <v>479302.87</v>
      </c>
      <c r="U414" s="162">
        <v>49197.13</v>
      </c>
      <c r="V414" s="162">
        <v>49197.13</v>
      </c>
      <c r="W414" s="162">
        <v>49197.13</v>
      </c>
      <c r="X414" s="162">
        <v>49197.13</v>
      </c>
      <c r="Y414" s="162">
        <v>0</v>
      </c>
      <c r="Z414" s="162">
        <v>0</v>
      </c>
      <c r="AA414" s="162">
        <v>0</v>
      </c>
      <c r="AB414" s="164">
        <v>-1840</v>
      </c>
      <c r="AC414" s="162">
        <v>0</v>
      </c>
      <c r="AD414" s="144" t="s">
        <v>911</v>
      </c>
      <c r="AE414" s="165" t="s">
        <v>914</v>
      </c>
      <c r="AF414" s="144" t="s">
        <v>1038</v>
      </c>
      <c r="AG414" s="144" t="s">
        <v>1077</v>
      </c>
      <c r="AH414" s="144" t="s">
        <v>919</v>
      </c>
      <c r="AI414" s="144" t="s">
        <v>919</v>
      </c>
      <c r="AJ414" s="144" t="s">
        <v>919</v>
      </c>
      <c r="AK414" s="144" t="s">
        <v>912</v>
      </c>
      <c r="AL414" s="144" t="s">
        <v>919</v>
      </c>
      <c r="AM414" s="144" t="s">
        <v>919</v>
      </c>
      <c r="AN414" s="144" t="s">
        <v>971</v>
      </c>
      <c r="AO414" s="144" t="s">
        <v>1040</v>
      </c>
      <c r="AP414" s="144" t="s">
        <v>616</v>
      </c>
      <c r="AQ414" s="160" t="s">
        <v>922</v>
      </c>
      <c r="AR414" s="144" t="s">
        <v>923</v>
      </c>
    </row>
    <row r="415" spans="3:44">
      <c r="C415" s="160" t="s">
        <v>749</v>
      </c>
      <c r="D415" s="144" t="s">
        <v>555</v>
      </c>
      <c r="E415" s="161" t="s">
        <v>398</v>
      </c>
      <c r="F415" s="144" t="s">
        <v>434</v>
      </c>
      <c r="G415" s="144" t="s">
        <v>564</v>
      </c>
      <c r="H415" s="144" t="s">
        <v>556</v>
      </c>
      <c r="I415" s="144" t="s">
        <v>557</v>
      </c>
      <c r="J415" s="162">
        <v>1373557</v>
      </c>
      <c r="K415" s="163">
        <v>1353175</v>
      </c>
      <c r="L415" s="162">
        <v>1353175</v>
      </c>
      <c r="M415" s="162">
        <v>0</v>
      </c>
      <c r="N415" s="162">
        <v>112274.86</v>
      </c>
      <c r="O415" s="162">
        <v>0</v>
      </c>
      <c r="P415" s="163">
        <v>1000179.26</v>
      </c>
      <c r="Q415" s="162">
        <v>1000179.26</v>
      </c>
      <c r="R415" s="162">
        <v>0</v>
      </c>
      <c r="S415" s="162">
        <v>1112454.1200000001</v>
      </c>
      <c r="T415" s="162">
        <v>1112454.1200000001</v>
      </c>
      <c r="U415" s="162">
        <v>240720.88</v>
      </c>
      <c r="V415" s="162">
        <v>240720.88</v>
      </c>
      <c r="W415" s="162">
        <v>240720.88</v>
      </c>
      <c r="X415" s="162">
        <v>240720.88</v>
      </c>
      <c r="Y415" s="162">
        <v>0</v>
      </c>
      <c r="Z415" s="162">
        <v>0</v>
      </c>
      <c r="AA415" s="162">
        <v>0</v>
      </c>
      <c r="AB415" s="164">
        <v>-20382</v>
      </c>
      <c r="AC415" s="162">
        <v>0</v>
      </c>
      <c r="AD415" s="144" t="s">
        <v>911</v>
      </c>
      <c r="AE415" s="165" t="s">
        <v>914</v>
      </c>
      <c r="AF415" s="144" t="s">
        <v>1038</v>
      </c>
      <c r="AG415" s="144" t="s">
        <v>1041</v>
      </c>
      <c r="AH415" s="144" t="s">
        <v>919</v>
      </c>
      <c r="AI415" s="144" t="s">
        <v>919</v>
      </c>
      <c r="AJ415" s="144" t="s">
        <v>919</v>
      </c>
      <c r="AK415" s="144" t="s">
        <v>912</v>
      </c>
      <c r="AL415" s="144" t="s">
        <v>1042</v>
      </c>
      <c r="AM415" s="144" t="s">
        <v>919</v>
      </c>
      <c r="AN415" s="144" t="s">
        <v>971</v>
      </c>
      <c r="AO415" s="144" t="s">
        <v>1040</v>
      </c>
      <c r="AP415" s="144" t="s">
        <v>557</v>
      </c>
      <c r="AQ415" s="160" t="s">
        <v>922</v>
      </c>
      <c r="AR415" s="144" t="s">
        <v>923</v>
      </c>
    </row>
    <row r="416" spans="3:44">
      <c r="C416" s="160" t="s">
        <v>749</v>
      </c>
      <c r="D416" s="144" t="s">
        <v>460</v>
      </c>
      <c r="E416" s="161" t="s">
        <v>398</v>
      </c>
      <c r="F416" s="144" t="s">
        <v>434</v>
      </c>
      <c r="G416" s="144" t="s">
        <v>564</v>
      </c>
      <c r="H416" s="144" t="s">
        <v>461</v>
      </c>
      <c r="I416" s="144" t="s">
        <v>462</v>
      </c>
      <c r="J416" s="162">
        <v>2316097</v>
      </c>
      <c r="K416" s="163">
        <v>2297540</v>
      </c>
      <c r="L416" s="162">
        <v>2297540</v>
      </c>
      <c r="M416" s="162">
        <v>0</v>
      </c>
      <c r="N416" s="162">
        <v>56.5</v>
      </c>
      <c r="O416" s="162">
        <v>0</v>
      </c>
      <c r="P416" s="163">
        <v>1288563.6599999999</v>
      </c>
      <c r="Q416" s="162">
        <v>157558.66</v>
      </c>
      <c r="R416" s="162">
        <v>0</v>
      </c>
      <c r="S416" s="162">
        <v>1288620.1599999999</v>
      </c>
      <c r="T416" s="162">
        <v>1288620.1599999999</v>
      </c>
      <c r="U416" s="162">
        <v>1008919.84</v>
      </c>
      <c r="V416" s="162">
        <v>1008919.84</v>
      </c>
      <c r="W416" s="162">
        <v>1008919.84</v>
      </c>
      <c r="X416" s="162">
        <v>1008919.84</v>
      </c>
      <c r="Y416" s="162">
        <v>0</v>
      </c>
      <c r="Z416" s="162">
        <v>0</v>
      </c>
      <c r="AA416" s="162">
        <v>0</v>
      </c>
      <c r="AB416" s="164">
        <v>-18557</v>
      </c>
      <c r="AC416" s="162">
        <v>0</v>
      </c>
      <c r="AD416" s="144" t="s">
        <v>911</v>
      </c>
      <c r="AE416" s="165" t="s">
        <v>914</v>
      </c>
      <c r="AF416" s="144" t="s">
        <v>973</v>
      </c>
      <c r="AG416" s="144" t="s">
        <v>974</v>
      </c>
      <c r="AH416" s="144" t="s">
        <v>919</v>
      </c>
      <c r="AI416" s="144" t="s">
        <v>919</v>
      </c>
      <c r="AJ416" s="144" t="s">
        <v>919</v>
      </c>
      <c r="AK416" s="144" t="s">
        <v>912</v>
      </c>
      <c r="AL416" s="144" t="s">
        <v>919</v>
      </c>
      <c r="AM416" s="144" t="s">
        <v>919</v>
      </c>
      <c r="AN416" s="144" t="s">
        <v>971</v>
      </c>
      <c r="AO416" s="144" t="s">
        <v>975</v>
      </c>
      <c r="AP416" s="144" t="s">
        <v>462</v>
      </c>
      <c r="AQ416" s="160" t="s">
        <v>922</v>
      </c>
      <c r="AR416" s="144" t="s">
        <v>923</v>
      </c>
    </row>
    <row r="417" spans="3:44">
      <c r="C417" s="160" t="s">
        <v>749</v>
      </c>
      <c r="D417" s="144" t="s">
        <v>617</v>
      </c>
      <c r="E417" s="161" t="s">
        <v>398</v>
      </c>
      <c r="F417" s="144" t="s">
        <v>434</v>
      </c>
      <c r="G417" s="144" t="s">
        <v>564</v>
      </c>
      <c r="H417" s="144" t="s">
        <v>618</v>
      </c>
      <c r="I417" s="144" t="s">
        <v>619</v>
      </c>
      <c r="J417" s="162">
        <v>421750</v>
      </c>
      <c r="K417" s="163">
        <v>409560</v>
      </c>
      <c r="L417" s="162">
        <v>409560</v>
      </c>
      <c r="M417" s="162">
        <v>0</v>
      </c>
      <c r="N417" s="162">
        <v>0</v>
      </c>
      <c r="O417" s="162">
        <v>0</v>
      </c>
      <c r="P417" s="163">
        <v>56104.5</v>
      </c>
      <c r="Q417" s="162">
        <v>56104.5</v>
      </c>
      <c r="R417" s="162">
        <v>0</v>
      </c>
      <c r="S417" s="162">
        <v>56104.5</v>
      </c>
      <c r="T417" s="162">
        <v>56104.5</v>
      </c>
      <c r="U417" s="162">
        <v>353455.5</v>
      </c>
      <c r="V417" s="162">
        <v>353455.5</v>
      </c>
      <c r="W417" s="162">
        <v>353455.5</v>
      </c>
      <c r="X417" s="162">
        <v>353455.5</v>
      </c>
      <c r="Y417" s="162">
        <v>0</v>
      </c>
      <c r="Z417" s="162">
        <v>0</v>
      </c>
      <c r="AA417" s="162">
        <v>0</v>
      </c>
      <c r="AB417" s="164">
        <v>-12190</v>
      </c>
      <c r="AC417" s="162">
        <v>0</v>
      </c>
      <c r="AD417" s="144" t="s">
        <v>911</v>
      </c>
      <c r="AE417" s="165" t="s">
        <v>914</v>
      </c>
      <c r="AF417" s="144" t="s">
        <v>973</v>
      </c>
      <c r="AG417" s="144" t="s">
        <v>1078</v>
      </c>
      <c r="AH417" s="144" t="s">
        <v>919</v>
      </c>
      <c r="AI417" s="144" t="s">
        <v>919</v>
      </c>
      <c r="AJ417" s="144" t="s">
        <v>919</v>
      </c>
      <c r="AK417" s="144" t="s">
        <v>912</v>
      </c>
      <c r="AL417" s="144" t="s">
        <v>919</v>
      </c>
      <c r="AM417" s="144" t="s">
        <v>919</v>
      </c>
      <c r="AN417" s="144" t="s">
        <v>971</v>
      </c>
      <c r="AO417" s="144" t="s">
        <v>975</v>
      </c>
      <c r="AP417" s="144" t="s">
        <v>619</v>
      </c>
      <c r="AQ417" s="160" t="s">
        <v>922</v>
      </c>
      <c r="AR417" s="144" t="s">
        <v>923</v>
      </c>
    </row>
    <row r="418" spans="3:44">
      <c r="C418" s="160" t="s">
        <v>749</v>
      </c>
      <c r="D418" s="144" t="s">
        <v>723</v>
      </c>
      <c r="E418" s="161" t="s">
        <v>398</v>
      </c>
      <c r="F418" s="144" t="s">
        <v>434</v>
      </c>
      <c r="G418" s="144" t="s">
        <v>564</v>
      </c>
      <c r="H418" s="144" t="s">
        <v>724</v>
      </c>
      <c r="I418" s="144" t="s">
        <v>725</v>
      </c>
      <c r="J418" s="162">
        <v>690425</v>
      </c>
      <c r="K418" s="163">
        <v>680000</v>
      </c>
      <c r="L418" s="162">
        <v>680000</v>
      </c>
      <c r="M418" s="162">
        <v>0</v>
      </c>
      <c r="N418" s="162">
        <v>0</v>
      </c>
      <c r="O418" s="162">
        <v>0</v>
      </c>
      <c r="P418" s="163">
        <v>678951.8</v>
      </c>
      <c r="Q418" s="162">
        <v>678951.8</v>
      </c>
      <c r="R418" s="162">
        <v>0</v>
      </c>
      <c r="S418" s="162">
        <v>678951.8</v>
      </c>
      <c r="T418" s="162">
        <v>678951.8</v>
      </c>
      <c r="U418" s="162">
        <v>1048.2</v>
      </c>
      <c r="V418" s="162">
        <v>1048.2</v>
      </c>
      <c r="W418" s="162">
        <v>1048.2</v>
      </c>
      <c r="X418" s="162">
        <v>1048.2</v>
      </c>
      <c r="Y418" s="162">
        <v>0</v>
      </c>
      <c r="Z418" s="162">
        <v>0</v>
      </c>
      <c r="AA418" s="162">
        <v>0</v>
      </c>
      <c r="AB418" s="164">
        <v>-10425</v>
      </c>
      <c r="AC418" s="162">
        <v>0</v>
      </c>
      <c r="AD418" s="144" t="s">
        <v>911</v>
      </c>
      <c r="AE418" s="165" t="s">
        <v>914</v>
      </c>
      <c r="AF418" s="144" t="s">
        <v>1052</v>
      </c>
      <c r="AG418" s="144" t="s">
        <v>1130</v>
      </c>
      <c r="AH418" s="144" t="s">
        <v>919</v>
      </c>
      <c r="AI418" s="144" t="s">
        <v>919</v>
      </c>
      <c r="AJ418" s="144" t="s">
        <v>919</v>
      </c>
      <c r="AK418" s="144" t="s">
        <v>912</v>
      </c>
      <c r="AL418" s="144" t="s">
        <v>1131</v>
      </c>
      <c r="AM418" s="144" t="s">
        <v>919</v>
      </c>
      <c r="AN418" s="144" t="s">
        <v>971</v>
      </c>
      <c r="AO418" s="144" t="s">
        <v>1132</v>
      </c>
      <c r="AP418" s="144" t="s">
        <v>725</v>
      </c>
      <c r="AQ418" s="160" t="s">
        <v>922</v>
      </c>
      <c r="AR418" s="144" t="s">
        <v>923</v>
      </c>
    </row>
    <row r="419" spans="3:44">
      <c r="C419" s="160" t="s">
        <v>749</v>
      </c>
      <c r="D419" s="144" t="s">
        <v>463</v>
      </c>
      <c r="E419" s="161" t="s">
        <v>398</v>
      </c>
      <c r="F419" s="144" t="s">
        <v>434</v>
      </c>
      <c r="G419" s="144" t="s">
        <v>564</v>
      </c>
      <c r="H419" s="144" t="s">
        <v>464</v>
      </c>
      <c r="I419" s="144" t="s">
        <v>465</v>
      </c>
      <c r="J419" s="162">
        <v>10000000</v>
      </c>
      <c r="K419" s="163">
        <v>0</v>
      </c>
      <c r="L419" s="162">
        <v>0</v>
      </c>
      <c r="M419" s="162">
        <v>0</v>
      </c>
      <c r="N419" s="162">
        <v>0</v>
      </c>
      <c r="O419" s="162">
        <v>0</v>
      </c>
      <c r="P419" s="163">
        <v>0</v>
      </c>
      <c r="Q419" s="162">
        <v>0</v>
      </c>
      <c r="R419" s="162">
        <v>0</v>
      </c>
      <c r="S419" s="162">
        <v>0</v>
      </c>
      <c r="T419" s="162">
        <v>0</v>
      </c>
      <c r="U419" s="162">
        <v>0</v>
      </c>
      <c r="V419" s="162">
        <v>0</v>
      </c>
      <c r="W419" s="162">
        <v>0</v>
      </c>
      <c r="X419" s="162">
        <v>0</v>
      </c>
      <c r="Y419" s="162">
        <v>0</v>
      </c>
      <c r="Z419" s="162">
        <v>0</v>
      </c>
      <c r="AA419" s="162">
        <v>0</v>
      </c>
      <c r="AB419" s="164">
        <v>-10000000</v>
      </c>
      <c r="AC419" s="162">
        <v>0</v>
      </c>
      <c r="AD419" s="144" t="s">
        <v>911</v>
      </c>
      <c r="AE419" s="165" t="s">
        <v>914</v>
      </c>
      <c r="AF419" s="144" t="s">
        <v>976</v>
      </c>
      <c r="AG419" s="144" t="s">
        <v>977</v>
      </c>
      <c r="AH419" s="144" t="s">
        <v>919</v>
      </c>
      <c r="AI419" s="144" t="s">
        <v>919</v>
      </c>
      <c r="AJ419" s="144" t="s">
        <v>919</v>
      </c>
      <c r="AK419" s="144" t="s">
        <v>912</v>
      </c>
      <c r="AL419" s="144" t="s">
        <v>919</v>
      </c>
      <c r="AM419" s="144" t="s">
        <v>919</v>
      </c>
      <c r="AN419" s="144" t="s">
        <v>971</v>
      </c>
      <c r="AO419" s="144" t="s">
        <v>978</v>
      </c>
      <c r="AP419" s="144" t="s">
        <v>465</v>
      </c>
      <c r="AQ419" s="160" t="s">
        <v>922</v>
      </c>
      <c r="AR419" s="144" t="s">
        <v>923</v>
      </c>
    </row>
    <row r="420" spans="3:44">
      <c r="C420" s="160" t="s">
        <v>749</v>
      </c>
      <c r="D420" s="144" t="s">
        <v>671</v>
      </c>
      <c r="E420" s="161" t="s">
        <v>398</v>
      </c>
      <c r="F420" s="144" t="s">
        <v>434</v>
      </c>
      <c r="G420" s="144" t="s">
        <v>564</v>
      </c>
      <c r="H420" s="144" t="s">
        <v>672</v>
      </c>
      <c r="I420" s="144" t="s">
        <v>673</v>
      </c>
      <c r="J420" s="162">
        <v>18200</v>
      </c>
      <c r="K420" s="163">
        <v>0</v>
      </c>
      <c r="L420" s="162">
        <v>0</v>
      </c>
      <c r="M420" s="162">
        <v>0</v>
      </c>
      <c r="N420" s="162">
        <v>0</v>
      </c>
      <c r="O420" s="162">
        <v>0</v>
      </c>
      <c r="P420" s="163">
        <v>0</v>
      </c>
      <c r="Q420" s="162">
        <v>0</v>
      </c>
      <c r="R420" s="162">
        <v>0</v>
      </c>
      <c r="S420" s="162">
        <v>0</v>
      </c>
      <c r="T420" s="162">
        <v>0</v>
      </c>
      <c r="U420" s="162">
        <v>0</v>
      </c>
      <c r="V420" s="162">
        <v>0</v>
      </c>
      <c r="W420" s="162">
        <v>0</v>
      </c>
      <c r="X420" s="162">
        <v>0</v>
      </c>
      <c r="Y420" s="162">
        <v>0</v>
      </c>
      <c r="Z420" s="162">
        <v>0</v>
      </c>
      <c r="AA420" s="162">
        <v>0</v>
      </c>
      <c r="AB420" s="164">
        <v>-18200</v>
      </c>
      <c r="AC420" s="162">
        <v>0</v>
      </c>
      <c r="AD420" s="144" t="s">
        <v>911</v>
      </c>
      <c r="AE420" s="165" t="s">
        <v>914</v>
      </c>
      <c r="AF420" s="144" t="s">
        <v>976</v>
      </c>
      <c r="AG420" s="144" t="s">
        <v>1098</v>
      </c>
      <c r="AH420" s="144" t="s">
        <v>919</v>
      </c>
      <c r="AI420" s="144" t="s">
        <v>919</v>
      </c>
      <c r="AJ420" s="144" t="s">
        <v>919</v>
      </c>
      <c r="AK420" s="144" t="s">
        <v>912</v>
      </c>
      <c r="AL420" s="144" t="s">
        <v>1099</v>
      </c>
      <c r="AM420" s="144" t="s">
        <v>919</v>
      </c>
      <c r="AN420" s="144" t="s">
        <v>971</v>
      </c>
      <c r="AO420" s="144" t="s">
        <v>978</v>
      </c>
      <c r="AP420" s="144" t="s">
        <v>673</v>
      </c>
      <c r="AQ420" s="160" t="s">
        <v>922</v>
      </c>
      <c r="AR420" s="144" t="s">
        <v>923</v>
      </c>
    </row>
    <row r="421" spans="3:44">
      <c r="C421" s="160" t="s">
        <v>749</v>
      </c>
      <c r="D421" s="144" t="s">
        <v>466</v>
      </c>
      <c r="E421" s="161" t="s">
        <v>398</v>
      </c>
      <c r="F421" s="144" t="s">
        <v>434</v>
      </c>
      <c r="G421" s="144" t="s">
        <v>564</v>
      </c>
      <c r="H421" s="144" t="s">
        <v>467</v>
      </c>
      <c r="I421" s="144" t="s">
        <v>468</v>
      </c>
      <c r="J421" s="162">
        <v>18000000</v>
      </c>
      <c r="K421" s="163">
        <v>0</v>
      </c>
      <c r="L421" s="162">
        <v>0</v>
      </c>
      <c r="M421" s="162">
        <v>0</v>
      </c>
      <c r="N421" s="162">
        <v>0</v>
      </c>
      <c r="O421" s="162">
        <v>0</v>
      </c>
      <c r="P421" s="163">
        <v>0</v>
      </c>
      <c r="Q421" s="162">
        <v>0</v>
      </c>
      <c r="R421" s="162">
        <v>0</v>
      </c>
      <c r="S421" s="162">
        <v>0</v>
      </c>
      <c r="T421" s="162">
        <v>0</v>
      </c>
      <c r="U421" s="162">
        <v>0</v>
      </c>
      <c r="V421" s="162">
        <v>0</v>
      </c>
      <c r="W421" s="162">
        <v>0</v>
      </c>
      <c r="X421" s="162">
        <v>0</v>
      </c>
      <c r="Y421" s="162">
        <v>0</v>
      </c>
      <c r="Z421" s="162">
        <v>0</v>
      </c>
      <c r="AA421" s="162">
        <v>0</v>
      </c>
      <c r="AB421" s="164">
        <v>-18000000</v>
      </c>
      <c r="AC421" s="162">
        <v>0</v>
      </c>
      <c r="AD421" s="144" t="s">
        <v>911</v>
      </c>
      <c r="AE421" s="165" t="s">
        <v>914</v>
      </c>
      <c r="AF421" s="144" t="s">
        <v>976</v>
      </c>
      <c r="AG421" s="144" t="s">
        <v>979</v>
      </c>
      <c r="AH421" s="144" t="s">
        <v>919</v>
      </c>
      <c r="AI421" s="144" t="s">
        <v>919</v>
      </c>
      <c r="AJ421" s="144" t="s">
        <v>919</v>
      </c>
      <c r="AK421" s="144" t="s">
        <v>912</v>
      </c>
      <c r="AL421" s="144" t="s">
        <v>919</v>
      </c>
      <c r="AM421" s="144" t="s">
        <v>919</v>
      </c>
      <c r="AN421" s="144" t="s">
        <v>971</v>
      </c>
      <c r="AO421" s="144" t="s">
        <v>978</v>
      </c>
      <c r="AP421" s="144" t="s">
        <v>468</v>
      </c>
      <c r="AQ421" s="160" t="s">
        <v>922</v>
      </c>
      <c r="AR421" s="144" t="s">
        <v>923</v>
      </c>
    </row>
    <row r="422" spans="3:44">
      <c r="C422" s="160" t="s">
        <v>749</v>
      </c>
      <c r="D422" s="144" t="s">
        <v>674</v>
      </c>
      <c r="E422" s="161" t="s">
        <v>398</v>
      </c>
      <c r="F422" s="144" t="s">
        <v>434</v>
      </c>
      <c r="G422" s="144" t="s">
        <v>564</v>
      </c>
      <c r="H422" s="144" t="s">
        <v>675</v>
      </c>
      <c r="I422" s="144" t="s">
        <v>675</v>
      </c>
      <c r="J422" s="162">
        <v>1257768</v>
      </c>
      <c r="K422" s="163">
        <v>1094318</v>
      </c>
      <c r="L422" s="162">
        <v>1094318</v>
      </c>
      <c r="M422" s="162">
        <v>0</v>
      </c>
      <c r="N422" s="162">
        <v>0</v>
      </c>
      <c r="O422" s="162">
        <v>0</v>
      </c>
      <c r="P422" s="163">
        <v>473123.09</v>
      </c>
      <c r="Q422" s="162">
        <v>473123.09</v>
      </c>
      <c r="R422" s="162">
        <v>0</v>
      </c>
      <c r="S422" s="162">
        <v>473123.09</v>
      </c>
      <c r="T422" s="162">
        <v>473123.09</v>
      </c>
      <c r="U422" s="162">
        <v>621194.91</v>
      </c>
      <c r="V422" s="162">
        <v>621194.91</v>
      </c>
      <c r="W422" s="162">
        <v>621194.91</v>
      </c>
      <c r="X422" s="162">
        <v>621194.91</v>
      </c>
      <c r="Y422" s="162">
        <v>0</v>
      </c>
      <c r="Z422" s="162">
        <v>0</v>
      </c>
      <c r="AA422" s="162">
        <v>0</v>
      </c>
      <c r="AB422" s="164">
        <v>-163450</v>
      </c>
      <c r="AC422" s="162">
        <v>0</v>
      </c>
      <c r="AD422" s="144" t="s">
        <v>911</v>
      </c>
      <c r="AE422" s="165" t="s">
        <v>914</v>
      </c>
      <c r="AF422" s="144" t="s">
        <v>976</v>
      </c>
      <c r="AG422" s="144" t="s">
        <v>1100</v>
      </c>
      <c r="AH422" s="144" t="s">
        <v>919</v>
      </c>
      <c r="AI422" s="144" t="s">
        <v>919</v>
      </c>
      <c r="AJ422" s="144" t="s">
        <v>919</v>
      </c>
      <c r="AK422" s="144" t="s">
        <v>912</v>
      </c>
      <c r="AL422" s="144" t="s">
        <v>919</v>
      </c>
      <c r="AM422" s="144" t="s">
        <v>919</v>
      </c>
      <c r="AN422" s="144" t="s">
        <v>971</v>
      </c>
      <c r="AO422" s="144" t="s">
        <v>978</v>
      </c>
      <c r="AP422" s="144" t="s">
        <v>675</v>
      </c>
      <c r="AQ422" s="160" t="s">
        <v>922</v>
      </c>
      <c r="AR422" s="144" t="s">
        <v>923</v>
      </c>
    </row>
    <row r="423" spans="3:44">
      <c r="C423" s="160" t="s">
        <v>749</v>
      </c>
      <c r="D423" s="144" t="s">
        <v>469</v>
      </c>
      <c r="E423" s="161" t="s">
        <v>398</v>
      </c>
      <c r="F423" s="144" t="s">
        <v>434</v>
      </c>
      <c r="G423" s="144" t="s">
        <v>564</v>
      </c>
      <c r="H423" s="144" t="s">
        <v>470</v>
      </c>
      <c r="I423" s="144" t="s">
        <v>471</v>
      </c>
      <c r="J423" s="162">
        <v>8790</v>
      </c>
      <c r="K423" s="163">
        <v>0</v>
      </c>
      <c r="L423" s="162">
        <v>0</v>
      </c>
      <c r="M423" s="162">
        <v>0</v>
      </c>
      <c r="N423" s="162">
        <v>0</v>
      </c>
      <c r="O423" s="162">
        <v>0</v>
      </c>
      <c r="P423" s="163">
        <v>0</v>
      </c>
      <c r="Q423" s="162">
        <v>0</v>
      </c>
      <c r="R423" s="162">
        <v>0</v>
      </c>
      <c r="S423" s="162">
        <v>0</v>
      </c>
      <c r="T423" s="162">
        <v>0</v>
      </c>
      <c r="U423" s="162">
        <v>0</v>
      </c>
      <c r="V423" s="162">
        <v>0</v>
      </c>
      <c r="W423" s="162">
        <v>0</v>
      </c>
      <c r="X423" s="162">
        <v>0</v>
      </c>
      <c r="Y423" s="162">
        <v>0</v>
      </c>
      <c r="Z423" s="162">
        <v>0</v>
      </c>
      <c r="AA423" s="162">
        <v>0</v>
      </c>
      <c r="AB423" s="164">
        <v>-8790</v>
      </c>
      <c r="AC423" s="162">
        <v>0</v>
      </c>
      <c r="AD423" s="144" t="s">
        <v>911</v>
      </c>
      <c r="AE423" s="165" t="s">
        <v>914</v>
      </c>
      <c r="AF423" s="144" t="s">
        <v>976</v>
      </c>
      <c r="AG423" s="144" t="s">
        <v>980</v>
      </c>
      <c r="AH423" s="144" t="s">
        <v>919</v>
      </c>
      <c r="AI423" s="144" t="s">
        <v>919</v>
      </c>
      <c r="AJ423" s="144" t="s">
        <v>919</v>
      </c>
      <c r="AK423" s="144" t="s">
        <v>912</v>
      </c>
      <c r="AL423" s="144" t="s">
        <v>919</v>
      </c>
      <c r="AM423" s="144" t="s">
        <v>919</v>
      </c>
      <c r="AN423" s="144" t="s">
        <v>971</v>
      </c>
      <c r="AO423" s="144" t="s">
        <v>978</v>
      </c>
      <c r="AP423" s="144" t="s">
        <v>471</v>
      </c>
      <c r="AQ423" s="160" t="s">
        <v>922</v>
      </c>
      <c r="AR423" s="144" t="s">
        <v>923</v>
      </c>
    </row>
    <row r="424" spans="3:44">
      <c r="C424" s="160" t="s">
        <v>749</v>
      </c>
      <c r="D424" s="144" t="s">
        <v>620</v>
      </c>
      <c r="E424" s="161" t="s">
        <v>398</v>
      </c>
      <c r="F424" s="144" t="s">
        <v>434</v>
      </c>
      <c r="G424" s="144" t="s">
        <v>564</v>
      </c>
      <c r="H424" s="144" t="s">
        <v>621</v>
      </c>
      <c r="I424" s="144" t="s">
        <v>622</v>
      </c>
      <c r="J424" s="162">
        <v>1246041</v>
      </c>
      <c r="K424" s="163">
        <v>1237689</v>
      </c>
      <c r="L424" s="162">
        <v>1237689</v>
      </c>
      <c r="M424" s="162">
        <v>0</v>
      </c>
      <c r="N424" s="162">
        <v>0</v>
      </c>
      <c r="O424" s="162">
        <v>0</v>
      </c>
      <c r="P424" s="163">
        <v>0</v>
      </c>
      <c r="Q424" s="162">
        <v>0</v>
      </c>
      <c r="R424" s="162">
        <v>0</v>
      </c>
      <c r="S424" s="162">
        <v>0</v>
      </c>
      <c r="T424" s="162">
        <v>0</v>
      </c>
      <c r="U424" s="162">
        <v>1237689</v>
      </c>
      <c r="V424" s="162">
        <v>1237689</v>
      </c>
      <c r="W424" s="162">
        <v>1237689</v>
      </c>
      <c r="X424" s="162">
        <v>1237689</v>
      </c>
      <c r="Y424" s="162">
        <v>0</v>
      </c>
      <c r="Z424" s="162">
        <v>0</v>
      </c>
      <c r="AA424" s="162">
        <v>0</v>
      </c>
      <c r="AB424" s="164">
        <v>-8352</v>
      </c>
      <c r="AC424" s="162">
        <v>0</v>
      </c>
      <c r="AD424" s="144" t="s">
        <v>911</v>
      </c>
      <c r="AE424" s="165" t="s">
        <v>914</v>
      </c>
      <c r="AF424" s="144" t="s">
        <v>976</v>
      </c>
      <c r="AG424" s="144" t="s">
        <v>1079</v>
      </c>
      <c r="AH424" s="144" t="s">
        <v>919</v>
      </c>
      <c r="AI424" s="144" t="s">
        <v>919</v>
      </c>
      <c r="AJ424" s="144" t="s">
        <v>919</v>
      </c>
      <c r="AK424" s="144" t="s">
        <v>912</v>
      </c>
      <c r="AL424" s="144" t="s">
        <v>919</v>
      </c>
      <c r="AM424" s="144" t="s">
        <v>919</v>
      </c>
      <c r="AN424" s="144" t="s">
        <v>971</v>
      </c>
      <c r="AO424" s="144" t="s">
        <v>978</v>
      </c>
      <c r="AP424" s="144" t="s">
        <v>622</v>
      </c>
      <c r="AQ424" s="160" t="s">
        <v>922</v>
      </c>
      <c r="AR424" s="144" t="s">
        <v>923</v>
      </c>
    </row>
    <row r="425" spans="3:44">
      <c r="C425" s="160" t="s">
        <v>749</v>
      </c>
      <c r="D425" s="144" t="s">
        <v>475</v>
      </c>
      <c r="E425" s="161" t="s">
        <v>398</v>
      </c>
      <c r="F425" s="144" t="s">
        <v>434</v>
      </c>
      <c r="G425" s="144" t="s">
        <v>564</v>
      </c>
      <c r="H425" s="144" t="s">
        <v>476</v>
      </c>
      <c r="I425" s="144" t="s">
        <v>477</v>
      </c>
      <c r="J425" s="162">
        <v>472080</v>
      </c>
      <c r="K425" s="163">
        <v>449090</v>
      </c>
      <c r="L425" s="162">
        <v>449090</v>
      </c>
      <c r="M425" s="162">
        <v>0</v>
      </c>
      <c r="N425" s="162">
        <v>0</v>
      </c>
      <c r="O425" s="162">
        <v>0</v>
      </c>
      <c r="P425" s="163">
        <v>0</v>
      </c>
      <c r="Q425" s="162">
        <v>0</v>
      </c>
      <c r="R425" s="162">
        <v>0</v>
      </c>
      <c r="S425" s="162">
        <v>0</v>
      </c>
      <c r="T425" s="162">
        <v>0</v>
      </c>
      <c r="U425" s="162">
        <v>449090</v>
      </c>
      <c r="V425" s="162">
        <v>449090</v>
      </c>
      <c r="W425" s="162">
        <v>449090</v>
      </c>
      <c r="X425" s="162">
        <v>449090</v>
      </c>
      <c r="Y425" s="162">
        <v>0</v>
      </c>
      <c r="Z425" s="162">
        <v>0</v>
      </c>
      <c r="AA425" s="162">
        <v>0</v>
      </c>
      <c r="AB425" s="164">
        <v>-22990</v>
      </c>
      <c r="AC425" s="162">
        <v>0</v>
      </c>
      <c r="AD425" s="144" t="s">
        <v>911</v>
      </c>
      <c r="AE425" s="165" t="s">
        <v>914</v>
      </c>
      <c r="AF425" s="144" t="s">
        <v>976</v>
      </c>
      <c r="AG425" s="144" t="s">
        <v>982</v>
      </c>
      <c r="AH425" s="144" t="s">
        <v>919</v>
      </c>
      <c r="AI425" s="144" t="s">
        <v>919</v>
      </c>
      <c r="AJ425" s="144" t="s">
        <v>919</v>
      </c>
      <c r="AK425" s="144" t="s">
        <v>912</v>
      </c>
      <c r="AL425" s="144" t="s">
        <v>919</v>
      </c>
      <c r="AM425" s="144" t="s">
        <v>919</v>
      </c>
      <c r="AN425" s="144" t="s">
        <v>971</v>
      </c>
      <c r="AO425" s="144" t="s">
        <v>978</v>
      </c>
      <c r="AP425" s="144" t="s">
        <v>477</v>
      </c>
      <c r="AQ425" s="160" t="s">
        <v>922</v>
      </c>
      <c r="AR425" s="144" t="s">
        <v>923</v>
      </c>
    </row>
    <row r="426" spans="3:44">
      <c r="C426" s="160" t="s">
        <v>749</v>
      </c>
      <c r="D426" s="144" t="s">
        <v>478</v>
      </c>
      <c r="E426" s="161" t="s">
        <v>410</v>
      </c>
      <c r="F426" s="144" t="s">
        <v>479</v>
      </c>
      <c r="G426" s="144" t="s">
        <v>564</v>
      </c>
      <c r="H426" s="144" t="s">
        <v>480</v>
      </c>
      <c r="I426" s="144" t="s">
        <v>481</v>
      </c>
      <c r="J426" s="162">
        <v>2590000</v>
      </c>
      <c r="K426" s="163">
        <v>2553800</v>
      </c>
      <c r="L426" s="162">
        <v>2553800</v>
      </c>
      <c r="M426" s="162">
        <v>0</v>
      </c>
      <c r="N426" s="162">
        <v>0</v>
      </c>
      <c r="O426" s="162">
        <v>0</v>
      </c>
      <c r="P426" s="163">
        <v>2057590.71</v>
      </c>
      <c r="Q426" s="162">
        <v>1063755.71</v>
      </c>
      <c r="R426" s="162">
        <v>0</v>
      </c>
      <c r="S426" s="162">
        <v>2057590.71</v>
      </c>
      <c r="T426" s="162">
        <v>2057590.71</v>
      </c>
      <c r="U426" s="162">
        <v>496209.29</v>
      </c>
      <c r="V426" s="162">
        <v>496209.29</v>
      </c>
      <c r="W426" s="162">
        <v>496209.29</v>
      </c>
      <c r="X426" s="162">
        <v>496209.29</v>
      </c>
      <c r="Y426" s="162">
        <v>0</v>
      </c>
      <c r="Z426" s="162">
        <v>0</v>
      </c>
      <c r="AA426" s="162">
        <v>0</v>
      </c>
      <c r="AB426" s="164">
        <v>-36200</v>
      </c>
      <c r="AC426" s="162">
        <v>0</v>
      </c>
      <c r="AD426" s="144" t="s">
        <v>911</v>
      </c>
      <c r="AE426" s="165" t="s">
        <v>915</v>
      </c>
      <c r="AF426" s="144" t="s">
        <v>983</v>
      </c>
      <c r="AG426" s="144" t="s">
        <v>984</v>
      </c>
      <c r="AH426" s="144" t="s">
        <v>919</v>
      </c>
      <c r="AI426" s="144" t="s">
        <v>919</v>
      </c>
      <c r="AJ426" s="144" t="s">
        <v>919</v>
      </c>
      <c r="AK426" s="144" t="s">
        <v>912</v>
      </c>
      <c r="AL426" s="144" t="s">
        <v>919</v>
      </c>
      <c r="AM426" s="144" t="s">
        <v>919</v>
      </c>
      <c r="AN426" s="144" t="s">
        <v>985</v>
      </c>
      <c r="AO426" s="144" t="s">
        <v>986</v>
      </c>
      <c r="AP426" s="144" t="s">
        <v>481</v>
      </c>
      <c r="AQ426" s="160" t="s">
        <v>922</v>
      </c>
      <c r="AR426" s="144" t="s">
        <v>929</v>
      </c>
    </row>
    <row r="427" spans="3:44">
      <c r="C427" s="160" t="s">
        <v>749</v>
      </c>
      <c r="D427" s="144" t="s">
        <v>626</v>
      </c>
      <c r="E427" s="161" t="s">
        <v>410</v>
      </c>
      <c r="F427" s="144" t="s">
        <v>479</v>
      </c>
      <c r="G427" s="144" t="s">
        <v>564</v>
      </c>
      <c r="H427" s="144" t="s">
        <v>627</v>
      </c>
      <c r="I427" s="144" t="s">
        <v>628</v>
      </c>
      <c r="J427" s="162">
        <v>361095</v>
      </c>
      <c r="K427" s="163">
        <v>361095</v>
      </c>
      <c r="L427" s="162">
        <v>361095</v>
      </c>
      <c r="M427" s="162">
        <v>0</v>
      </c>
      <c r="N427" s="162">
        <v>0</v>
      </c>
      <c r="O427" s="162">
        <v>0</v>
      </c>
      <c r="P427" s="163">
        <v>236219.72</v>
      </c>
      <c r="Q427" s="162">
        <v>198880</v>
      </c>
      <c r="R427" s="162">
        <v>0</v>
      </c>
      <c r="S427" s="162">
        <v>236219.72</v>
      </c>
      <c r="T427" s="162">
        <v>236219.72</v>
      </c>
      <c r="U427" s="162">
        <v>124875.28</v>
      </c>
      <c r="V427" s="162">
        <v>124875.28</v>
      </c>
      <c r="W427" s="162">
        <v>124875.28</v>
      </c>
      <c r="X427" s="162">
        <v>124875.28</v>
      </c>
      <c r="Y427" s="162">
        <v>0</v>
      </c>
      <c r="Z427" s="162">
        <v>0</v>
      </c>
      <c r="AA427" s="162">
        <v>0</v>
      </c>
      <c r="AB427" s="162">
        <v>0</v>
      </c>
      <c r="AC427" s="162">
        <v>0</v>
      </c>
      <c r="AD427" s="144" t="s">
        <v>911</v>
      </c>
      <c r="AE427" s="165" t="s">
        <v>915</v>
      </c>
      <c r="AF427" s="144" t="s">
        <v>983</v>
      </c>
      <c r="AG427" s="144" t="s">
        <v>1081</v>
      </c>
      <c r="AH427" s="144" t="s">
        <v>919</v>
      </c>
      <c r="AI427" s="144" t="s">
        <v>919</v>
      </c>
      <c r="AJ427" s="144" t="s">
        <v>919</v>
      </c>
      <c r="AK427" s="144" t="s">
        <v>912</v>
      </c>
      <c r="AL427" s="144" t="s">
        <v>919</v>
      </c>
      <c r="AM427" s="144" t="s">
        <v>919</v>
      </c>
      <c r="AN427" s="144" t="s">
        <v>985</v>
      </c>
      <c r="AO427" s="144" t="s">
        <v>986</v>
      </c>
      <c r="AP427" s="144" t="s">
        <v>628</v>
      </c>
      <c r="AQ427" s="160" t="s">
        <v>922</v>
      </c>
      <c r="AR427" s="144" t="s">
        <v>929</v>
      </c>
    </row>
    <row r="428" spans="3:44">
      <c r="C428" s="160" t="s">
        <v>749</v>
      </c>
      <c r="D428" s="144" t="s">
        <v>729</v>
      </c>
      <c r="E428" s="161" t="s">
        <v>410</v>
      </c>
      <c r="F428" s="144" t="s">
        <v>479</v>
      </c>
      <c r="G428" s="144" t="s">
        <v>564</v>
      </c>
      <c r="H428" s="144" t="s">
        <v>730</v>
      </c>
      <c r="I428" s="144" t="s">
        <v>730</v>
      </c>
      <c r="J428" s="162">
        <v>42000</v>
      </c>
      <c r="K428" s="163">
        <v>0</v>
      </c>
      <c r="L428" s="162">
        <v>0</v>
      </c>
      <c r="M428" s="162">
        <v>0</v>
      </c>
      <c r="N428" s="162">
        <v>0</v>
      </c>
      <c r="O428" s="162">
        <v>0</v>
      </c>
      <c r="P428" s="163">
        <v>0</v>
      </c>
      <c r="Q428" s="162">
        <v>0</v>
      </c>
      <c r="R428" s="162">
        <v>0</v>
      </c>
      <c r="S428" s="162">
        <v>0</v>
      </c>
      <c r="T428" s="162">
        <v>0</v>
      </c>
      <c r="U428" s="162">
        <v>0</v>
      </c>
      <c r="V428" s="162">
        <v>0</v>
      </c>
      <c r="W428" s="162">
        <v>0</v>
      </c>
      <c r="X428" s="162">
        <v>0</v>
      </c>
      <c r="Y428" s="162">
        <v>0</v>
      </c>
      <c r="Z428" s="162">
        <v>0</v>
      </c>
      <c r="AA428" s="162">
        <v>0</v>
      </c>
      <c r="AB428" s="164">
        <v>-42000</v>
      </c>
      <c r="AC428" s="162">
        <v>0</v>
      </c>
      <c r="AD428" s="144" t="s">
        <v>911</v>
      </c>
      <c r="AE428" s="165" t="s">
        <v>915</v>
      </c>
      <c r="AF428" s="144" t="s">
        <v>989</v>
      </c>
      <c r="AG428" s="144" t="s">
        <v>1134</v>
      </c>
      <c r="AH428" s="144" t="s">
        <v>919</v>
      </c>
      <c r="AI428" s="144" t="s">
        <v>919</v>
      </c>
      <c r="AJ428" s="144" t="s">
        <v>919</v>
      </c>
      <c r="AK428" s="144" t="s">
        <v>912</v>
      </c>
      <c r="AL428" s="144" t="s">
        <v>919</v>
      </c>
      <c r="AM428" s="144" t="s">
        <v>919</v>
      </c>
      <c r="AN428" s="144" t="s">
        <v>985</v>
      </c>
      <c r="AO428" s="144" t="s">
        <v>991</v>
      </c>
      <c r="AP428" s="144" t="s">
        <v>730</v>
      </c>
      <c r="AQ428" s="160" t="s">
        <v>922</v>
      </c>
      <c r="AR428" s="144" t="s">
        <v>929</v>
      </c>
    </row>
    <row r="429" spans="3:44">
      <c r="C429" s="160" t="s">
        <v>749</v>
      </c>
      <c r="D429" s="144" t="s">
        <v>755</v>
      </c>
      <c r="E429" s="161" t="s">
        <v>398</v>
      </c>
      <c r="F429" s="144" t="s">
        <v>492</v>
      </c>
      <c r="G429" s="144" t="s">
        <v>564</v>
      </c>
      <c r="H429" s="144" t="s">
        <v>493</v>
      </c>
      <c r="I429" s="144" t="s">
        <v>494</v>
      </c>
      <c r="J429" s="162">
        <v>21652670</v>
      </c>
      <c r="K429" s="163">
        <v>21520570</v>
      </c>
      <c r="L429" s="162">
        <v>21520570</v>
      </c>
      <c r="M429" s="162">
        <v>0</v>
      </c>
      <c r="N429" s="162">
        <v>0</v>
      </c>
      <c r="O429" s="162">
        <v>0</v>
      </c>
      <c r="P429" s="163">
        <v>19629792</v>
      </c>
      <c r="Q429" s="162">
        <v>19629792</v>
      </c>
      <c r="R429" s="162">
        <v>0</v>
      </c>
      <c r="S429" s="162">
        <v>19629792</v>
      </c>
      <c r="T429" s="162">
        <v>19629792</v>
      </c>
      <c r="U429" s="162">
        <v>1890778</v>
      </c>
      <c r="V429" s="162">
        <v>1890778</v>
      </c>
      <c r="W429" s="162">
        <v>1890778</v>
      </c>
      <c r="X429" s="162">
        <v>1890778</v>
      </c>
      <c r="Y429" s="162">
        <v>0</v>
      </c>
      <c r="Z429" s="162">
        <v>0</v>
      </c>
      <c r="AA429" s="162">
        <v>0</v>
      </c>
      <c r="AB429" s="164">
        <v>-132100</v>
      </c>
      <c r="AC429" s="162">
        <v>0</v>
      </c>
      <c r="AD429" s="144" t="s">
        <v>911</v>
      </c>
      <c r="AE429" s="165" t="s">
        <v>916</v>
      </c>
      <c r="AF429" s="144" t="s">
        <v>992</v>
      </c>
      <c r="AG429" s="144" t="s">
        <v>993</v>
      </c>
      <c r="AH429" s="144" t="s">
        <v>934</v>
      </c>
      <c r="AI429" s="144" t="s">
        <v>919</v>
      </c>
      <c r="AJ429" s="144" t="s">
        <v>919</v>
      </c>
      <c r="AK429" s="144" t="s">
        <v>912</v>
      </c>
      <c r="AL429" s="144" t="s">
        <v>1048</v>
      </c>
      <c r="AM429" s="144" t="s">
        <v>1010</v>
      </c>
      <c r="AN429" s="144" t="s">
        <v>994</v>
      </c>
      <c r="AO429" s="144" t="s">
        <v>995</v>
      </c>
      <c r="AP429" s="144" t="s">
        <v>996</v>
      </c>
      <c r="AQ429" s="160" t="s">
        <v>922</v>
      </c>
      <c r="AR429" s="144" t="s">
        <v>923</v>
      </c>
    </row>
    <row r="430" spans="3:44">
      <c r="C430" s="160" t="s">
        <v>749</v>
      </c>
      <c r="D430" s="144" t="s">
        <v>756</v>
      </c>
      <c r="E430" s="161" t="s">
        <v>398</v>
      </c>
      <c r="F430" s="144" t="s">
        <v>492</v>
      </c>
      <c r="G430" s="144" t="s">
        <v>564</v>
      </c>
      <c r="H430" s="144" t="s">
        <v>496</v>
      </c>
      <c r="I430" s="144" t="s">
        <v>497</v>
      </c>
      <c r="J430" s="162">
        <v>3839126</v>
      </c>
      <c r="K430" s="163">
        <v>3815704</v>
      </c>
      <c r="L430" s="162">
        <v>3815704</v>
      </c>
      <c r="M430" s="162">
        <v>0</v>
      </c>
      <c r="N430" s="162">
        <v>0</v>
      </c>
      <c r="O430" s="162">
        <v>0</v>
      </c>
      <c r="P430" s="163">
        <v>3480460</v>
      </c>
      <c r="Q430" s="162">
        <v>3480460</v>
      </c>
      <c r="R430" s="162">
        <v>0</v>
      </c>
      <c r="S430" s="162">
        <v>3480460</v>
      </c>
      <c r="T430" s="162">
        <v>3480460</v>
      </c>
      <c r="U430" s="162">
        <v>335244</v>
      </c>
      <c r="V430" s="162">
        <v>335244</v>
      </c>
      <c r="W430" s="162">
        <v>335244</v>
      </c>
      <c r="X430" s="162">
        <v>335244</v>
      </c>
      <c r="Y430" s="162">
        <v>0</v>
      </c>
      <c r="Z430" s="162">
        <v>0</v>
      </c>
      <c r="AA430" s="162">
        <v>0</v>
      </c>
      <c r="AB430" s="164">
        <v>-23422</v>
      </c>
      <c r="AC430" s="162">
        <v>0</v>
      </c>
      <c r="AD430" s="144" t="s">
        <v>911</v>
      </c>
      <c r="AE430" s="165" t="s">
        <v>916</v>
      </c>
      <c r="AF430" s="144" t="s">
        <v>992</v>
      </c>
      <c r="AG430" s="144" t="s">
        <v>993</v>
      </c>
      <c r="AH430" s="144" t="s">
        <v>997</v>
      </c>
      <c r="AI430" s="144" t="s">
        <v>919</v>
      </c>
      <c r="AJ430" s="144" t="s">
        <v>919</v>
      </c>
      <c r="AK430" s="144" t="s">
        <v>912</v>
      </c>
      <c r="AL430" s="144" t="s">
        <v>1049</v>
      </c>
      <c r="AM430" s="144" t="s">
        <v>1006</v>
      </c>
      <c r="AN430" s="144" t="s">
        <v>994</v>
      </c>
      <c r="AO430" s="144" t="s">
        <v>995</v>
      </c>
      <c r="AP430" s="144" t="s">
        <v>996</v>
      </c>
      <c r="AQ430" s="160" t="s">
        <v>922</v>
      </c>
      <c r="AR430" s="144" t="s">
        <v>923</v>
      </c>
    </row>
    <row r="431" spans="3:44">
      <c r="C431" s="160" t="s">
        <v>749</v>
      </c>
      <c r="D431" s="144" t="s">
        <v>500</v>
      </c>
      <c r="E431" s="161" t="s">
        <v>398</v>
      </c>
      <c r="F431" s="144" t="s">
        <v>400</v>
      </c>
      <c r="G431" s="144" t="s">
        <v>564</v>
      </c>
      <c r="H431" s="144" t="s">
        <v>501</v>
      </c>
      <c r="I431" s="144" t="s">
        <v>501</v>
      </c>
      <c r="J431" s="162">
        <v>4000000</v>
      </c>
      <c r="K431" s="163">
        <v>12500000</v>
      </c>
      <c r="L431" s="162">
        <v>12500000</v>
      </c>
      <c r="M431" s="162">
        <v>0</v>
      </c>
      <c r="N431" s="162">
        <v>0</v>
      </c>
      <c r="O431" s="162">
        <v>0</v>
      </c>
      <c r="P431" s="163">
        <v>12480371</v>
      </c>
      <c r="Q431" s="162">
        <v>12480371</v>
      </c>
      <c r="R431" s="162">
        <v>0</v>
      </c>
      <c r="S431" s="162">
        <v>12480371</v>
      </c>
      <c r="T431" s="162">
        <v>12480371</v>
      </c>
      <c r="U431" s="162">
        <v>19629</v>
      </c>
      <c r="V431" s="162">
        <v>19629</v>
      </c>
      <c r="W431" s="162">
        <v>19629</v>
      </c>
      <c r="X431" s="162">
        <v>19629</v>
      </c>
      <c r="Y431" s="162">
        <v>0</v>
      </c>
      <c r="Z431" s="162">
        <v>0</v>
      </c>
      <c r="AA431" s="162">
        <v>0</v>
      </c>
      <c r="AB431" s="162">
        <v>0</v>
      </c>
      <c r="AC431" s="162">
        <v>8500000</v>
      </c>
      <c r="AD431" s="144" t="s">
        <v>911</v>
      </c>
      <c r="AE431" s="165" t="s">
        <v>916</v>
      </c>
      <c r="AF431" s="144" t="s">
        <v>998</v>
      </c>
      <c r="AG431" s="144" t="s">
        <v>1001</v>
      </c>
      <c r="AH431" s="144" t="s">
        <v>919</v>
      </c>
      <c r="AI431" s="144" t="s">
        <v>919</v>
      </c>
      <c r="AJ431" s="144" t="s">
        <v>919</v>
      </c>
      <c r="AK431" s="144" t="s">
        <v>912</v>
      </c>
      <c r="AL431" s="144" t="s">
        <v>919</v>
      </c>
      <c r="AM431" s="144" t="s">
        <v>919</v>
      </c>
      <c r="AN431" s="144" t="s">
        <v>994</v>
      </c>
      <c r="AO431" s="144" t="s">
        <v>1000</v>
      </c>
      <c r="AP431" s="144" t="s">
        <v>501</v>
      </c>
      <c r="AQ431" s="160" t="s">
        <v>922</v>
      </c>
      <c r="AR431" s="144" t="s">
        <v>923</v>
      </c>
    </row>
    <row r="432" spans="3:44">
      <c r="C432" s="160" t="s">
        <v>757</v>
      </c>
      <c r="D432" s="144" t="s">
        <v>397</v>
      </c>
      <c r="E432" s="161" t="s">
        <v>398</v>
      </c>
      <c r="F432" s="144" t="s">
        <v>399</v>
      </c>
      <c r="G432" s="144" t="s">
        <v>564</v>
      </c>
      <c r="H432" s="144" t="s">
        <v>401</v>
      </c>
      <c r="I432" s="144" t="s">
        <v>402</v>
      </c>
      <c r="J432" s="162">
        <v>401530200</v>
      </c>
      <c r="K432" s="163">
        <v>396795750</v>
      </c>
      <c r="L432" s="162">
        <v>396795750</v>
      </c>
      <c r="M432" s="162">
        <v>0</v>
      </c>
      <c r="N432" s="162">
        <v>0</v>
      </c>
      <c r="O432" s="162">
        <v>0</v>
      </c>
      <c r="P432" s="163">
        <v>370692748.33999997</v>
      </c>
      <c r="Q432" s="162">
        <v>370692748.33999997</v>
      </c>
      <c r="R432" s="162">
        <v>0</v>
      </c>
      <c r="S432" s="162">
        <v>370692748.33999997</v>
      </c>
      <c r="T432" s="162">
        <v>370692748.33999997</v>
      </c>
      <c r="U432" s="162">
        <v>26103001.66</v>
      </c>
      <c r="V432" s="162">
        <v>26103001.66</v>
      </c>
      <c r="W432" s="162">
        <v>26103001.66</v>
      </c>
      <c r="X432" s="162">
        <v>26103001.66</v>
      </c>
      <c r="Y432" s="162">
        <v>0</v>
      </c>
      <c r="Z432" s="162">
        <v>0</v>
      </c>
      <c r="AA432" s="162">
        <v>0</v>
      </c>
      <c r="AB432" s="164">
        <v>-4734450</v>
      </c>
      <c r="AC432" s="162">
        <v>0</v>
      </c>
      <c r="AD432" s="144" t="s">
        <v>911</v>
      </c>
      <c r="AE432" s="165" t="s">
        <v>912</v>
      </c>
      <c r="AF432" s="144" t="s">
        <v>398</v>
      </c>
      <c r="AG432" s="144" t="s">
        <v>918</v>
      </c>
      <c r="AH432" s="144" t="s">
        <v>919</v>
      </c>
      <c r="AI432" s="144" t="s">
        <v>919</v>
      </c>
      <c r="AJ432" s="144" t="s">
        <v>919</v>
      </c>
      <c r="AK432" s="144" t="s">
        <v>912</v>
      </c>
      <c r="AL432" s="144" t="s">
        <v>919</v>
      </c>
      <c r="AM432" s="144" t="s">
        <v>919</v>
      </c>
      <c r="AN432" s="144" t="s">
        <v>920</v>
      </c>
      <c r="AO432" s="144" t="s">
        <v>921</v>
      </c>
      <c r="AP432" s="144" t="s">
        <v>402</v>
      </c>
      <c r="AQ432" s="160" t="s">
        <v>922</v>
      </c>
      <c r="AR432" s="144" t="s">
        <v>923</v>
      </c>
    </row>
    <row r="433" spans="3:44">
      <c r="C433" s="160" t="s">
        <v>757</v>
      </c>
      <c r="D433" s="144" t="s">
        <v>403</v>
      </c>
      <c r="E433" s="161" t="s">
        <v>398</v>
      </c>
      <c r="F433" s="144" t="s">
        <v>399</v>
      </c>
      <c r="G433" s="144" t="s">
        <v>564</v>
      </c>
      <c r="H433" s="144" t="s">
        <v>404</v>
      </c>
      <c r="I433" s="144" t="s">
        <v>405</v>
      </c>
      <c r="J433" s="162">
        <v>129265494</v>
      </c>
      <c r="K433" s="163">
        <v>129265494</v>
      </c>
      <c r="L433" s="162">
        <v>129265494</v>
      </c>
      <c r="M433" s="162">
        <v>0</v>
      </c>
      <c r="N433" s="162">
        <v>0</v>
      </c>
      <c r="O433" s="162">
        <v>0</v>
      </c>
      <c r="P433" s="163">
        <v>115991289</v>
      </c>
      <c r="Q433" s="162">
        <v>115991289</v>
      </c>
      <c r="R433" s="162">
        <v>0</v>
      </c>
      <c r="S433" s="162">
        <v>115991289</v>
      </c>
      <c r="T433" s="162">
        <v>115991289</v>
      </c>
      <c r="U433" s="162">
        <v>13274205</v>
      </c>
      <c r="V433" s="162">
        <v>13274205</v>
      </c>
      <c r="W433" s="162">
        <v>13274205</v>
      </c>
      <c r="X433" s="162">
        <v>13274205</v>
      </c>
      <c r="Y433" s="162">
        <v>0</v>
      </c>
      <c r="Z433" s="162">
        <v>0</v>
      </c>
      <c r="AA433" s="162">
        <v>0</v>
      </c>
      <c r="AB433" s="162">
        <v>0</v>
      </c>
      <c r="AC433" s="162">
        <v>0</v>
      </c>
      <c r="AD433" s="144" t="s">
        <v>911</v>
      </c>
      <c r="AE433" s="165" t="s">
        <v>912</v>
      </c>
      <c r="AF433" s="144" t="s">
        <v>924</v>
      </c>
      <c r="AG433" s="144" t="s">
        <v>925</v>
      </c>
      <c r="AH433" s="144" t="s">
        <v>919</v>
      </c>
      <c r="AI433" s="144" t="s">
        <v>919</v>
      </c>
      <c r="AJ433" s="144" t="s">
        <v>919</v>
      </c>
      <c r="AK433" s="144" t="s">
        <v>912</v>
      </c>
      <c r="AL433" s="144" t="s">
        <v>919</v>
      </c>
      <c r="AM433" s="144" t="s">
        <v>919</v>
      </c>
      <c r="AN433" s="144" t="s">
        <v>920</v>
      </c>
      <c r="AO433" s="144" t="s">
        <v>926</v>
      </c>
      <c r="AP433" s="144" t="s">
        <v>405</v>
      </c>
      <c r="AQ433" s="160" t="s">
        <v>922</v>
      </c>
      <c r="AR433" s="144" t="s">
        <v>923</v>
      </c>
    </row>
    <row r="434" spans="3:44">
      <c r="C434" s="160" t="s">
        <v>757</v>
      </c>
      <c r="D434" s="144" t="s">
        <v>406</v>
      </c>
      <c r="E434" s="161" t="s">
        <v>398</v>
      </c>
      <c r="F434" s="144" t="s">
        <v>399</v>
      </c>
      <c r="G434" s="144" t="s">
        <v>564</v>
      </c>
      <c r="H434" s="144" t="s">
        <v>407</v>
      </c>
      <c r="I434" s="144" t="s">
        <v>408</v>
      </c>
      <c r="J434" s="162">
        <v>184972440</v>
      </c>
      <c r="K434" s="163">
        <v>184091084</v>
      </c>
      <c r="L434" s="162">
        <v>184091084</v>
      </c>
      <c r="M434" s="162">
        <v>0</v>
      </c>
      <c r="N434" s="162">
        <v>0</v>
      </c>
      <c r="O434" s="162">
        <v>0</v>
      </c>
      <c r="P434" s="163">
        <v>173275880.18000001</v>
      </c>
      <c r="Q434" s="162">
        <v>173275880.18000001</v>
      </c>
      <c r="R434" s="162">
        <v>0</v>
      </c>
      <c r="S434" s="162">
        <v>173275880.18000001</v>
      </c>
      <c r="T434" s="162">
        <v>173275880.18000001</v>
      </c>
      <c r="U434" s="162">
        <v>10815203.82</v>
      </c>
      <c r="V434" s="162">
        <v>10815203.82</v>
      </c>
      <c r="W434" s="162">
        <v>10815203.82</v>
      </c>
      <c r="X434" s="162">
        <v>10815203.82</v>
      </c>
      <c r="Y434" s="162">
        <v>0</v>
      </c>
      <c r="Z434" s="162">
        <v>0</v>
      </c>
      <c r="AA434" s="162">
        <v>0</v>
      </c>
      <c r="AB434" s="164">
        <v>-881356</v>
      </c>
      <c r="AC434" s="162">
        <v>0</v>
      </c>
      <c r="AD434" s="144" t="s">
        <v>911</v>
      </c>
      <c r="AE434" s="165" t="s">
        <v>912</v>
      </c>
      <c r="AF434" s="144" t="s">
        <v>924</v>
      </c>
      <c r="AG434" s="144" t="s">
        <v>927</v>
      </c>
      <c r="AH434" s="144" t="s">
        <v>919</v>
      </c>
      <c r="AI434" s="144" t="s">
        <v>919</v>
      </c>
      <c r="AJ434" s="144" t="s">
        <v>919</v>
      </c>
      <c r="AK434" s="144" t="s">
        <v>912</v>
      </c>
      <c r="AL434" s="144" t="s">
        <v>919</v>
      </c>
      <c r="AM434" s="144" t="s">
        <v>919</v>
      </c>
      <c r="AN434" s="144" t="s">
        <v>920</v>
      </c>
      <c r="AO434" s="144" t="s">
        <v>926</v>
      </c>
      <c r="AP434" s="144" t="s">
        <v>408</v>
      </c>
      <c r="AQ434" s="160" t="s">
        <v>922</v>
      </c>
      <c r="AR434" s="144" t="s">
        <v>923</v>
      </c>
    </row>
    <row r="435" spans="3:44">
      <c r="C435" s="160" t="s">
        <v>757</v>
      </c>
      <c r="D435" s="144" t="s">
        <v>409</v>
      </c>
      <c r="E435" s="161" t="s">
        <v>410</v>
      </c>
      <c r="F435" s="144" t="s">
        <v>399</v>
      </c>
      <c r="G435" s="144" t="s">
        <v>564</v>
      </c>
      <c r="H435" s="144" t="s">
        <v>411</v>
      </c>
      <c r="I435" s="144" t="s">
        <v>411</v>
      </c>
      <c r="J435" s="162">
        <v>71291740</v>
      </c>
      <c r="K435" s="163">
        <v>70781146</v>
      </c>
      <c r="L435" s="162">
        <v>70781146</v>
      </c>
      <c r="M435" s="162">
        <v>0</v>
      </c>
      <c r="N435" s="162">
        <v>0</v>
      </c>
      <c r="O435" s="162">
        <v>0</v>
      </c>
      <c r="P435" s="163">
        <v>64716451.210000001</v>
      </c>
      <c r="Q435" s="162">
        <v>64716451.210000001</v>
      </c>
      <c r="R435" s="162">
        <v>0</v>
      </c>
      <c r="S435" s="162">
        <v>64716451.210000001</v>
      </c>
      <c r="T435" s="162">
        <v>64716451.210000001</v>
      </c>
      <c r="U435" s="162">
        <v>6064694.79</v>
      </c>
      <c r="V435" s="162">
        <v>6064694.79</v>
      </c>
      <c r="W435" s="162">
        <v>6064694.79</v>
      </c>
      <c r="X435" s="162">
        <v>6064694.79</v>
      </c>
      <c r="Y435" s="162">
        <v>0</v>
      </c>
      <c r="Z435" s="162">
        <v>0</v>
      </c>
      <c r="AA435" s="162">
        <v>0</v>
      </c>
      <c r="AB435" s="164">
        <v>-510594</v>
      </c>
      <c r="AC435" s="162">
        <v>0</v>
      </c>
      <c r="AD435" s="144" t="s">
        <v>911</v>
      </c>
      <c r="AE435" s="165" t="s">
        <v>912</v>
      </c>
      <c r="AF435" s="144" t="s">
        <v>924</v>
      </c>
      <c r="AG435" s="144" t="s">
        <v>928</v>
      </c>
      <c r="AH435" s="144" t="s">
        <v>919</v>
      </c>
      <c r="AI435" s="144" t="s">
        <v>919</v>
      </c>
      <c r="AJ435" s="144" t="s">
        <v>919</v>
      </c>
      <c r="AK435" s="144" t="s">
        <v>912</v>
      </c>
      <c r="AL435" s="144" t="s">
        <v>919</v>
      </c>
      <c r="AM435" s="144" t="s">
        <v>919</v>
      </c>
      <c r="AN435" s="144" t="s">
        <v>920</v>
      </c>
      <c r="AO435" s="144" t="s">
        <v>926</v>
      </c>
      <c r="AP435" s="144" t="s">
        <v>411</v>
      </c>
      <c r="AQ435" s="160" t="s">
        <v>922</v>
      </c>
      <c r="AR435" s="144" t="s">
        <v>929</v>
      </c>
    </row>
    <row r="436" spans="3:44">
      <c r="C436" s="160" t="s">
        <v>757</v>
      </c>
      <c r="D436" s="144" t="s">
        <v>412</v>
      </c>
      <c r="E436" s="161" t="s">
        <v>398</v>
      </c>
      <c r="F436" s="144" t="s">
        <v>399</v>
      </c>
      <c r="G436" s="144" t="s">
        <v>564</v>
      </c>
      <c r="H436" s="144" t="s">
        <v>413</v>
      </c>
      <c r="I436" s="144" t="s">
        <v>413</v>
      </c>
      <c r="J436" s="162">
        <v>65809785</v>
      </c>
      <c r="K436" s="163">
        <v>65809785</v>
      </c>
      <c r="L436" s="162">
        <v>65809785</v>
      </c>
      <c r="M436" s="162">
        <v>0</v>
      </c>
      <c r="N436" s="162">
        <v>0</v>
      </c>
      <c r="O436" s="162">
        <v>0</v>
      </c>
      <c r="P436" s="163">
        <v>60999210.700000003</v>
      </c>
      <c r="Q436" s="162">
        <v>60999210.700000003</v>
      </c>
      <c r="R436" s="162">
        <v>0</v>
      </c>
      <c r="S436" s="162">
        <v>60999210.700000003</v>
      </c>
      <c r="T436" s="162">
        <v>60999210.700000003</v>
      </c>
      <c r="U436" s="162">
        <v>4810574.3</v>
      </c>
      <c r="V436" s="162">
        <v>4810574.3</v>
      </c>
      <c r="W436" s="162">
        <v>4810574.3</v>
      </c>
      <c r="X436" s="162">
        <v>4810574.3</v>
      </c>
      <c r="Y436" s="162">
        <v>0</v>
      </c>
      <c r="Z436" s="162">
        <v>0</v>
      </c>
      <c r="AA436" s="162">
        <v>0</v>
      </c>
      <c r="AB436" s="162">
        <v>0</v>
      </c>
      <c r="AC436" s="162">
        <v>0</v>
      </c>
      <c r="AD436" s="144" t="s">
        <v>911</v>
      </c>
      <c r="AE436" s="165" t="s">
        <v>912</v>
      </c>
      <c r="AF436" s="144" t="s">
        <v>924</v>
      </c>
      <c r="AG436" s="144" t="s">
        <v>930</v>
      </c>
      <c r="AH436" s="144" t="s">
        <v>919</v>
      </c>
      <c r="AI436" s="144" t="s">
        <v>919</v>
      </c>
      <c r="AJ436" s="144" t="s">
        <v>919</v>
      </c>
      <c r="AK436" s="144" t="s">
        <v>912</v>
      </c>
      <c r="AL436" s="144" t="s">
        <v>919</v>
      </c>
      <c r="AM436" s="144" t="s">
        <v>919</v>
      </c>
      <c r="AN436" s="144" t="s">
        <v>920</v>
      </c>
      <c r="AO436" s="144" t="s">
        <v>926</v>
      </c>
      <c r="AP436" s="144" t="s">
        <v>413</v>
      </c>
      <c r="AQ436" s="160" t="s">
        <v>922</v>
      </c>
      <c r="AR436" s="144" t="s">
        <v>923</v>
      </c>
    </row>
    <row r="437" spans="3:44">
      <c r="C437" s="160" t="s">
        <v>757</v>
      </c>
      <c r="D437" s="144" t="s">
        <v>414</v>
      </c>
      <c r="E437" s="161" t="s">
        <v>398</v>
      </c>
      <c r="F437" s="144" t="s">
        <v>399</v>
      </c>
      <c r="G437" s="144" t="s">
        <v>564</v>
      </c>
      <c r="H437" s="144" t="s">
        <v>415</v>
      </c>
      <c r="I437" s="144" t="s">
        <v>416</v>
      </c>
      <c r="J437" s="162">
        <v>67477710</v>
      </c>
      <c r="K437" s="163">
        <v>66963935</v>
      </c>
      <c r="L437" s="162">
        <v>66963935</v>
      </c>
      <c r="M437" s="162">
        <v>0</v>
      </c>
      <c r="N437" s="162">
        <v>0</v>
      </c>
      <c r="O437" s="162">
        <v>0</v>
      </c>
      <c r="P437" s="163">
        <v>60560047.299999997</v>
      </c>
      <c r="Q437" s="162">
        <v>60560047.299999997</v>
      </c>
      <c r="R437" s="162">
        <v>0</v>
      </c>
      <c r="S437" s="162">
        <v>60560047.299999997</v>
      </c>
      <c r="T437" s="162">
        <v>60560047.299999997</v>
      </c>
      <c r="U437" s="162">
        <v>6403887.7000000002</v>
      </c>
      <c r="V437" s="162">
        <v>6403887.7000000002</v>
      </c>
      <c r="W437" s="162">
        <v>6403887.7000000002</v>
      </c>
      <c r="X437" s="162">
        <v>6403887.7000000002</v>
      </c>
      <c r="Y437" s="162">
        <v>0</v>
      </c>
      <c r="Z437" s="162">
        <v>0</v>
      </c>
      <c r="AA437" s="162">
        <v>0</v>
      </c>
      <c r="AB437" s="164">
        <v>-513775</v>
      </c>
      <c r="AC437" s="162">
        <v>0</v>
      </c>
      <c r="AD437" s="144" t="s">
        <v>911</v>
      </c>
      <c r="AE437" s="165" t="s">
        <v>912</v>
      </c>
      <c r="AF437" s="144" t="s">
        <v>924</v>
      </c>
      <c r="AG437" s="144" t="s">
        <v>931</v>
      </c>
      <c r="AH437" s="144" t="s">
        <v>919</v>
      </c>
      <c r="AI437" s="144" t="s">
        <v>919</v>
      </c>
      <c r="AJ437" s="144" t="s">
        <v>919</v>
      </c>
      <c r="AK437" s="144" t="s">
        <v>912</v>
      </c>
      <c r="AL437" s="144" t="s">
        <v>919</v>
      </c>
      <c r="AM437" s="144" t="s">
        <v>919</v>
      </c>
      <c r="AN437" s="144" t="s">
        <v>920</v>
      </c>
      <c r="AO437" s="144" t="s">
        <v>926</v>
      </c>
      <c r="AP437" s="144" t="s">
        <v>416</v>
      </c>
      <c r="AQ437" s="160" t="s">
        <v>922</v>
      </c>
      <c r="AR437" s="144" t="s">
        <v>923</v>
      </c>
    </row>
    <row r="438" spans="3:44">
      <c r="C438" s="160" t="s">
        <v>757</v>
      </c>
      <c r="D438" s="144" t="s">
        <v>758</v>
      </c>
      <c r="E438" s="161" t="s">
        <v>398</v>
      </c>
      <c r="F438" s="144" t="s">
        <v>418</v>
      </c>
      <c r="G438" s="144" t="s">
        <v>564</v>
      </c>
      <c r="H438" s="144" t="s">
        <v>419</v>
      </c>
      <c r="I438" s="144" t="s">
        <v>420</v>
      </c>
      <c r="J438" s="162">
        <v>79165498</v>
      </c>
      <c r="K438" s="163">
        <v>78598512</v>
      </c>
      <c r="L438" s="162">
        <v>78598512</v>
      </c>
      <c r="M438" s="162">
        <v>0</v>
      </c>
      <c r="N438" s="162">
        <v>0</v>
      </c>
      <c r="O438" s="162">
        <v>0</v>
      </c>
      <c r="P438" s="163">
        <v>72933487</v>
      </c>
      <c r="Q438" s="162">
        <v>72933487</v>
      </c>
      <c r="R438" s="162">
        <v>0</v>
      </c>
      <c r="S438" s="162">
        <v>72933487</v>
      </c>
      <c r="T438" s="162">
        <v>72933487</v>
      </c>
      <c r="U438" s="162">
        <v>5665025</v>
      </c>
      <c r="V438" s="162">
        <v>5665025</v>
      </c>
      <c r="W438" s="162">
        <v>5665025</v>
      </c>
      <c r="X438" s="162">
        <v>5665025</v>
      </c>
      <c r="Y438" s="162">
        <v>0</v>
      </c>
      <c r="Z438" s="162">
        <v>0</v>
      </c>
      <c r="AA438" s="162">
        <v>0</v>
      </c>
      <c r="AB438" s="164">
        <v>-566986</v>
      </c>
      <c r="AC438" s="162">
        <v>0</v>
      </c>
      <c r="AD438" s="144" t="s">
        <v>911</v>
      </c>
      <c r="AE438" s="165" t="s">
        <v>912</v>
      </c>
      <c r="AF438" s="144" t="s">
        <v>932</v>
      </c>
      <c r="AG438" s="144" t="s">
        <v>933</v>
      </c>
      <c r="AH438" s="144" t="s">
        <v>934</v>
      </c>
      <c r="AI438" s="144" t="s">
        <v>919</v>
      </c>
      <c r="AJ438" s="144" t="s">
        <v>919</v>
      </c>
      <c r="AK438" s="144" t="s">
        <v>912</v>
      </c>
      <c r="AL438" s="144" t="s">
        <v>1005</v>
      </c>
      <c r="AM438" s="144" t="s">
        <v>1006</v>
      </c>
      <c r="AN438" s="144" t="s">
        <v>920</v>
      </c>
      <c r="AO438" s="144" t="s">
        <v>935</v>
      </c>
      <c r="AP438" s="144" t="s">
        <v>936</v>
      </c>
      <c r="AQ438" s="160" t="s">
        <v>922</v>
      </c>
      <c r="AR438" s="144" t="s">
        <v>923</v>
      </c>
    </row>
    <row r="439" spans="3:44">
      <c r="C439" s="160" t="s">
        <v>757</v>
      </c>
      <c r="D439" s="144" t="s">
        <v>759</v>
      </c>
      <c r="E439" s="161" t="s">
        <v>398</v>
      </c>
      <c r="F439" s="144" t="s">
        <v>418</v>
      </c>
      <c r="G439" s="144" t="s">
        <v>564</v>
      </c>
      <c r="H439" s="144" t="s">
        <v>422</v>
      </c>
      <c r="I439" s="144" t="s">
        <v>423</v>
      </c>
      <c r="J439" s="162">
        <v>4279216</v>
      </c>
      <c r="K439" s="163">
        <v>4248568</v>
      </c>
      <c r="L439" s="162">
        <v>4248568</v>
      </c>
      <c r="M439" s="162">
        <v>0</v>
      </c>
      <c r="N439" s="162">
        <v>0</v>
      </c>
      <c r="O439" s="162">
        <v>0</v>
      </c>
      <c r="P439" s="163">
        <v>3944448</v>
      </c>
      <c r="Q439" s="162">
        <v>3944448</v>
      </c>
      <c r="R439" s="162">
        <v>0</v>
      </c>
      <c r="S439" s="162">
        <v>3944448</v>
      </c>
      <c r="T439" s="162">
        <v>3944448</v>
      </c>
      <c r="U439" s="162">
        <v>304120</v>
      </c>
      <c r="V439" s="162">
        <v>304120</v>
      </c>
      <c r="W439" s="162">
        <v>304120</v>
      </c>
      <c r="X439" s="162">
        <v>304120</v>
      </c>
      <c r="Y439" s="162">
        <v>0</v>
      </c>
      <c r="Z439" s="162">
        <v>0</v>
      </c>
      <c r="AA439" s="162">
        <v>0</v>
      </c>
      <c r="AB439" s="164">
        <v>-30648</v>
      </c>
      <c r="AC439" s="162">
        <v>0</v>
      </c>
      <c r="AD439" s="144" t="s">
        <v>911</v>
      </c>
      <c r="AE439" s="165" t="s">
        <v>912</v>
      </c>
      <c r="AF439" s="144" t="s">
        <v>932</v>
      </c>
      <c r="AG439" s="144" t="s">
        <v>937</v>
      </c>
      <c r="AH439" s="144" t="s">
        <v>934</v>
      </c>
      <c r="AI439" s="144" t="s">
        <v>919</v>
      </c>
      <c r="AJ439" s="144" t="s">
        <v>919</v>
      </c>
      <c r="AK439" s="144" t="s">
        <v>912</v>
      </c>
      <c r="AL439" s="144" t="s">
        <v>1007</v>
      </c>
      <c r="AM439" s="144" t="s">
        <v>1008</v>
      </c>
      <c r="AN439" s="144" t="s">
        <v>920</v>
      </c>
      <c r="AO439" s="144" t="s">
        <v>935</v>
      </c>
      <c r="AP439" s="144" t="s">
        <v>938</v>
      </c>
      <c r="AQ439" s="160" t="s">
        <v>922</v>
      </c>
      <c r="AR439" s="144" t="s">
        <v>923</v>
      </c>
    </row>
    <row r="440" spans="3:44">
      <c r="C440" s="160" t="s">
        <v>757</v>
      </c>
      <c r="D440" s="144" t="s">
        <v>760</v>
      </c>
      <c r="E440" s="161" t="s">
        <v>398</v>
      </c>
      <c r="F440" s="144" t="s">
        <v>418</v>
      </c>
      <c r="G440" s="144" t="s">
        <v>564</v>
      </c>
      <c r="H440" s="144" t="s">
        <v>425</v>
      </c>
      <c r="I440" s="144" t="s">
        <v>426</v>
      </c>
      <c r="J440" s="162">
        <v>44931769</v>
      </c>
      <c r="K440" s="163">
        <v>44609966</v>
      </c>
      <c r="L440" s="162">
        <v>44609966</v>
      </c>
      <c r="M440" s="162">
        <v>0</v>
      </c>
      <c r="N440" s="162">
        <v>0</v>
      </c>
      <c r="O440" s="162">
        <v>0</v>
      </c>
      <c r="P440" s="163">
        <v>41397304</v>
      </c>
      <c r="Q440" s="162">
        <v>41397304</v>
      </c>
      <c r="R440" s="162">
        <v>0</v>
      </c>
      <c r="S440" s="162">
        <v>41397304</v>
      </c>
      <c r="T440" s="162">
        <v>41397304</v>
      </c>
      <c r="U440" s="162">
        <v>3212662</v>
      </c>
      <c r="V440" s="162">
        <v>3212662</v>
      </c>
      <c r="W440" s="162">
        <v>3212662</v>
      </c>
      <c r="X440" s="162">
        <v>3212662</v>
      </c>
      <c r="Y440" s="162">
        <v>0</v>
      </c>
      <c r="Z440" s="162">
        <v>0</v>
      </c>
      <c r="AA440" s="162">
        <v>0</v>
      </c>
      <c r="AB440" s="164">
        <v>-321803</v>
      </c>
      <c r="AC440" s="162">
        <v>0</v>
      </c>
      <c r="AD440" s="144" t="s">
        <v>911</v>
      </c>
      <c r="AE440" s="165" t="s">
        <v>912</v>
      </c>
      <c r="AF440" s="144" t="s">
        <v>939</v>
      </c>
      <c r="AG440" s="144" t="s">
        <v>940</v>
      </c>
      <c r="AH440" s="144" t="s">
        <v>934</v>
      </c>
      <c r="AI440" s="144" t="s">
        <v>919</v>
      </c>
      <c r="AJ440" s="144" t="s">
        <v>919</v>
      </c>
      <c r="AK440" s="144" t="s">
        <v>912</v>
      </c>
      <c r="AL440" s="144" t="s">
        <v>1009</v>
      </c>
      <c r="AM440" s="144" t="s">
        <v>1010</v>
      </c>
      <c r="AN440" s="144" t="s">
        <v>920</v>
      </c>
      <c r="AO440" s="144" t="s">
        <v>941</v>
      </c>
      <c r="AP440" s="144" t="s">
        <v>942</v>
      </c>
      <c r="AQ440" s="160" t="s">
        <v>922</v>
      </c>
      <c r="AR440" s="144" t="s">
        <v>923</v>
      </c>
    </row>
    <row r="441" spans="3:44">
      <c r="C441" s="160" t="s">
        <v>757</v>
      </c>
      <c r="D441" s="144" t="s">
        <v>761</v>
      </c>
      <c r="E441" s="161" t="s">
        <v>398</v>
      </c>
      <c r="F441" s="144" t="s">
        <v>418</v>
      </c>
      <c r="G441" s="144" t="s">
        <v>564</v>
      </c>
      <c r="H441" s="144" t="s">
        <v>428</v>
      </c>
      <c r="I441" s="144" t="s">
        <v>429</v>
      </c>
      <c r="J441" s="162">
        <v>12837648</v>
      </c>
      <c r="K441" s="163">
        <v>25491409</v>
      </c>
      <c r="L441" s="162">
        <v>25491409</v>
      </c>
      <c r="M441" s="162">
        <v>0</v>
      </c>
      <c r="N441" s="162">
        <v>0</v>
      </c>
      <c r="O441" s="162">
        <v>0</v>
      </c>
      <c r="P441" s="163">
        <v>23648775</v>
      </c>
      <c r="Q441" s="162">
        <v>23648775</v>
      </c>
      <c r="R441" s="162">
        <v>0</v>
      </c>
      <c r="S441" s="162">
        <v>23648775</v>
      </c>
      <c r="T441" s="162">
        <v>23648775</v>
      </c>
      <c r="U441" s="162">
        <v>1842634</v>
      </c>
      <c r="V441" s="162">
        <v>1842634</v>
      </c>
      <c r="W441" s="162">
        <v>1842634</v>
      </c>
      <c r="X441" s="162">
        <v>1842634</v>
      </c>
      <c r="Y441" s="162">
        <v>0</v>
      </c>
      <c r="Z441" s="162">
        <v>0</v>
      </c>
      <c r="AA441" s="162">
        <v>0</v>
      </c>
      <c r="AB441" s="164">
        <v>-183887</v>
      </c>
      <c r="AC441" s="162">
        <v>12837648</v>
      </c>
      <c r="AD441" s="144" t="s">
        <v>911</v>
      </c>
      <c r="AE441" s="165" t="s">
        <v>912</v>
      </c>
      <c r="AF441" s="144" t="s">
        <v>939</v>
      </c>
      <c r="AG441" s="144" t="s">
        <v>943</v>
      </c>
      <c r="AH441" s="144" t="s">
        <v>934</v>
      </c>
      <c r="AI441" s="144" t="s">
        <v>919</v>
      </c>
      <c r="AJ441" s="144" t="s">
        <v>919</v>
      </c>
      <c r="AK441" s="144" t="s">
        <v>912</v>
      </c>
      <c r="AL441" s="144" t="s">
        <v>1011</v>
      </c>
      <c r="AM441" s="144" t="s">
        <v>1012</v>
      </c>
      <c r="AN441" s="144" t="s">
        <v>920</v>
      </c>
      <c r="AO441" s="144" t="s">
        <v>941</v>
      </c>
      <c r="AP441" s="144" t="s">
        <v>944</v>
      </c>
      <c r="AQ441" s="160" t="s">
        <v>922</v>
      </c>
      <c r="AR441" s="144" t="s">
        <v>923</v>
      </c>
    </row>
    <row r="442" spans="3:44">
      <c r="C442" s="160" t="s">
        <v>757</v>
      </c>
      <c r="D442" s="144" t="s">
        <v>762</v>
      </c>
      <c r="E442" s="161" t="s">
        <v>398</v>
      </c>
      <c r="F442" s="144" t="s">
        <v>418</v>
      </c>
      <c r="G442" s="144" t="s">
        <v>564</v>
      </c>
      <c r="H442" s="144" t="s">
        <v>431</v>
      </c>
      <c r="I442" s="144" t="s">
        <v>432</v>
      </c>
      <c r="J442" s="162">
        <v>25675297</v>
      </c>
      <c r="K442" s="163">
        <v>12745705</v>
      </c>
      <c r="L442" s="162">
        <v>12745705</v>
      </c>
      <c r="M442" s="162">
        <v>0</v>
      </c>
      <c r="N442" s="162">
        <v>0</v>
      </c>
      <c r="O442" s="162">
        <v>0</v>
      </c>
      <c r="P442" s="163">
        <v>11824388</v>
      </c>
      <c r="Q442" s="162">
        <v>11824388</v>
      </c>
      <c r="R442" s="162">
        <v>0</v>
      </c>
      <c r="S442" s="162">
        <v>11824388</v>
      </c>
      <c r="T442" s="162">
        <v>11824388</v>
      </c>
      <c r="U442" s="162">
        <v>921317</v>
      </c>
      <c r="V442" s="162">
        <v>921317</v>
      </c>
      <c r="W442" s="162">
        <v>921317</v>
      </c>
      <c r="X442" s="162">
        <v>921317</v>
      </c>
      <c r="Y442" s="162">
        <v>0</v>
      </c>
      <c r="Z442" s="162">
        <v>0</v>
      </c>
      <c r="AA442" s="162">
        <v>0</v>
      </c>
      <c r="AB442" s="164">
        <v>-12929592</v>
      </c>
      <c r="AC442" s="162">
        <v>0</v>
      </c>
      <c r="AD442" s="144" t="s">
        <v>911</v>
      </c>
      <c r="AE442" s="165" t="s">
        <v>912</v>
      </c>
      <c r="AF442" s="144" t="s">
        <v>939</v>
      </c>
      <c r="AG442" s="144" t="s">
        <v>945</v>
      </c>
      <c r="AH442" s="144" t="s">
        <v>934</v>
      </c>
      <c r="AI442" s="144" t="s">
        <v>919</v>
      </c>
      <c r="AJ442" s="144" t="s">
        <v>919</v>
      </c>
      <c r="AK442" s="144" t="s">
        <v>912</v>
      </c>
      <c r="AL442" s="144" t="s">
        <v>1013</v>
      </c>
      <c r="AM442" s="144" t="s">
        <v>1014</v>
      </c>
      <c r="AN442" s="144" t="s">
        <v>920</v>
      </c>
      <c r="AO442" s="144" t="s">
        <v>941</v>
      </c>
      <c r="AP442" s="144" t="s">
        <v>946</v>
      </c>
      <c r="AQ442" s="160" t="s">
        <v>922</v>
      </c>
      <c r="AR442" s="144" t="s">
        <v>923</v>
      </c>
    </row>
    <row r="443" spans="3:44">
      <c r="C443" s="160" t="s">
        <v>757</v>
      </c>
      <c r="D443" s="144" t="s">
        <v>580</v>
      </c>
      <c r="E443" s="161" t="s">
        <v>398</v>
      </c>
      <c r="F443" s="144" t="s">
        <v>434</v>
      </c>
      <c r="G443" s="144" t="s">
        <v>564</v>
      </c>
      <c r="H443" s="144" t="s">
        <v>581</v>
      </c>
      <c r="I443" s="144" t="s">
        <v>582</v>
      </c>
      <c r="J443" s="162">
        <v>45981290</v>
      </c>
      <c r="K443" s="163">
        <v>31741290</v>
      </c>
      <c r="L443" s="162">
        <v>31741290</v>
      </c>
      <c r="M443" s="162">
        <v>0</v>
      </c>
      <c r="N443" s="162">
        <v>0</v>
      </c>
      <c r="O443" s="162">
        <v>0</v>
      </c>
      <c r="P443" s="163">
        <v>29615744.870000001</v>
      </c>
      <c r="Q443" s="162">
        <v>24089922.890000001</v>
      </c>
      <c r="R443" s="162">
        <v>0</v>
      </c>
      <c r="S443" s="162">
        <v>29615744.870000001</v>
      </c>
      <c r="T443" s="162">
        <v>29615744.870000001</v>
      </c>
      <c r="U443" s="162">
        <v>2125545.13</v>
      </c>
      <c r="V443" s="162">
        <v>2125545.13</v>
      </c>
      <c r="W443" s="162">
        <v>2125545.13</v>
      </c>
      <c r="X443" s="162">
        <v>2125545.13</v>
      </c>
      <c r="Y443" s="162">
        <v>0</v>
      </c>
      <c r="Z443" s="162">
        <v>0</v>
      </c>
      <c r="AA443" s="162">
        <v>0</v>
      </c>
      <c r="AB443" s="164">
        <v>-14240000</v>
      </c>
      <c r="AC443" s="162">
        <v>0</v>
      </c>
      <c r="AD443" s="144" t="s">
        <v>911</v>
      </c>
      <c r="AE443" s="165" t="s">
        <v>913</v>
      </c>
      <c r="AF443" s="144" t="s">
        <v>947</v>
      </c>
      <c r="AG443" s="144" t="s">
        <v>1063</v>
      </c>
      <c r="AH443" s="144" t="s">
        <v>919</v>
      </c>
      <c r="AI443" s="144" t="s">
        <v>919</v>
      </c>
      <c r="AJ443" s="144" t="s">
        <v>919</v>
      </c>
      <c r="AK443" s="144" t="s">
        <v>912</v>
      </c>
      <c r="AL443" s="144" t="s">
        <v>919</v>
      </c>
      <c r="AM443" s="144" t="s">
        <v>919</v>
      </c>
      <c r="AN443" s="144" t="s">
        <v>949</v>
      </c>
      <c r="AO443" s="144" t="s">
        <v>950</v>
      </c>
      <c r="AP443" s="144" t="s">
        <v>582</v>
      </c>
      <c r="AQ443" s="160" t="s">
        <v>922</v>
      </c>
      <c r="AR443" s="144" t="s">
        <v>923</v>
      </c>
    </row>
    <row r="444" spans="3:44">
      <c r="C444" s="160" t="s">
        <v>757</v>
      </c>
      <c r="D444" s="144" t="s">
        <v>433</v>
      </c>
      <c r="E444" s="161" t="s">
        <v>398</v>
      </c>
      <c r="F444" s="144" t="s">
        <v>434</v>
      </c>
      <c r="G444" s="144" t="s">
        <v>564</v>
      </c>
      <c r="H444" s="144" t="s">
        <v>435</v>
      </c>
      <c r="I444" s="144" t="s">
        <v>436</v>
      </c>
      <c r="J444" s="162">
        <v>49719481</v>
      </c>
      <c r="K444" s="163">
        <v>54684267</v>
      </c>
      <c r="L444" s="162">
        <v>54684267</v>
      </c>
      <c r="M444" s="162">
        <v>0</v>
      </c>
      <c r="N444" s="162">
        <v>28635383.219999999</v>
      </c>
      <c r="O444" s="162">
        <v>0</v>
      </c>
      <c r="P444" s="163">
        <v>11289784.65</v>
      </c>
      <c r="Q444" s="162">
        <v>11289784.65</v>
      </c>
      <c r="R444" s="162">
        <v>0</v>
      </c>
      <c r="S444" s="162">
        <v>39925167.869999997</v>
      </c>
      <c r="T444" s="162">
        <v>39925167.869999997</v>
      </c>
      <c r="U444" s="162">
        <v>14759099.130000001</v>
      </c>
      <c r="V444" s="162">
        <v>14759099.130000001</v>
      </c>
      <c r="W444" s="162">
        <v>14759099.130000001</v>
      </c>
      <c r="X444" s="162">
        <v>14759099.130000001</v>
      </c>
      <c r="Y444" s="162">
        <v>0</v>
      </c>
      <c r="Z444" s="162">
        <v>0</v>
      </c>
      <c r="AA444" s="162">
        <v>0</v>
      </c>
      <c r="AB444" s="162">
        <v>0</v>
      </c>
      <c r="AC444" s="162">
        <v>4964786</v>
      </c>
      <c r="AD444" s="144" t="s">
        <v>911</v>
      </c>
      <c r="AE444" s="165" t="s">
        <v>913</v>
      </c>
      <c r="AF444" s="144" t="s">
        <v>947</v>
      </c>
      <c r="AG444" s="144" t="s">
        <v>948</v>
      </c>
      <c r="AH444" s="144" t="s">
        <v>919</v>
      </c>
      <c r="AI444" s="144" t="s">
        <v>919</v>
      </c>
      <c r="AJ444" s="144" t="s">
        <v>919</v>
      </c>
      <c r="AK444" s="144" t="s">
        <v>912</v>
      </c>
      <c r="AL444" s="144" t="s">
        <v>919</v>
      </c>
      <c r="AM444" s="144" t="s">
        <v>919</v>
      </c>
      <c r="AN444" s="144" t="s">
        <v>949</v>
      </c>
      <c r="AO444" s="144" t="s">
        <v>950</v>
      </c>
      <c r="AP444" s="144" t="s">
        <v>436</v>
      </c>
      <c r="AQ444" s="160" t="s">
        <v>922</v>
      </c>
      <c r="AR444" s="144" t="s">
        <v>923</v>
      </c>
    </row>
    <row r="445" spans="3:44">
      <c r="C445" s="160" t="s">
        <v>757</v>
      </c>
      <c r="D445" s="144" t="s">
        <v>511</v>
      </c>
      <c r="E445" s="161" t="s">
        <v>398</v>
      </c>
      <c r="F445" s="144" t="s">
        <v>434</v>
      </c>
      <c r="G445" s="144" t="s">
        <v>564</v>
      </c>
      <c r="H445" s="144" t="s">
        <v>512</v>
      </c>
      <c r="I445" s="144" t="s">
        <v>513</v>
      </c>
      <c r="J445" s="162">
        <v>4120645</v>
      </c>
      <c r="K445" s="163">
        <v>5120645</v>
      </c>
      <c r="L445" s="162">
        <v>5120645</v>
      </c>
      <c r="M445" s="162">
        <v>0</v>
      </c>
      <c r="N445" s="162">
        <v>2111312</v>
      </c>
      <c r="O445" s="162">
        <v>0</v>
      </c>
      <c r="P445" s="163">
        <v>2008234</v>
      </c>
      <c r="Q445" s="162">
        <v>1800513</v>
      </c>
      <c r="R445" s="162">
        <v>0</v>
      </c>
      <c r="S445" s="162">
        <v>4119546</v>
      </c>
      <c r="T445" s="162">
        <v>4119546</v>
      </c>
      <c r="U445" s="162">
        <v>1001099</v>
      </c>
      <c r="V445" s="162">
        <v>1001099</v>
      </c>
      <c r="W445" s="162">
        <v>1001099</v>
      </c>
      <c r="X445" s="162">
        <v>1001099</v>
      </c>
      <c r="Y445" s="162">
        <v>0</v>
      </c>
      <c r="Z445" s="162">
        <v>0</v>
      </c>
      <c r="AA445" s="162">
        <v>0</v>
      </c>
      <c r="AB445" s="162">
        <v>0</v>
      </c>
      <c r="AC445" s="162">
        <v>1000000</v>
      </c>
      <c r="AD445" s="144" t="s">
        <v>911</v>
      </c>
      <c r="AE445" s="165" t="s">
        <v>913</v>
      </c>
      <c r="AF445" s="144" t="s">
        <v>1015</v>
      </c>
      <c r="AG445" s="144" t="s">
        <v>1016</v>
      </c>
      <c r="AH445" s="144" t="s">
        <v>919</v>
      </c>
      <c r="AI445" s="144" t="s">
        <v>919</v>
      </c>
      <c r="AJ445" s="144" t="s">
        <v>919</v>
      </c>
      <c r="AK445" s="144" t="s">
        <v>912</v>
      </c>
      <c r="AL445" s="144" t="s">
        <v>919</v>
      </c>
      <c r="AM445" s="144" t="s">
        <v>919</v>
      </c>
      <c r="AN445" s="144" t="s">
        <v>949</v>
      </c>
      <c r="AO445" s="144" t="s">
        <v>1017</v>
      </c>
      <c r="AP445" s="144" t="s">
        <v>513</v>
      </c>
      <c r="AQ445" s="160" t="s">
        <v>922</v>
      </c>
      <c r="AR445" s="144" t="s">
        <v>923</v>
      </c>
    </row>
    <row r="446" spans="3:44">
      <c r="C446" s="160" t="s">
        <v>757</v>
      </c>
      <c r="D446" s="144" t="s">
        <v>514</v>
      </c>
      <c r="E446" s="161" t="s">
        <v>398</v>
      </c>
      <c r="F446" s="144" t="s">
        <v>434</v>
      </c>
      <c r="G446" s="144" t="s">
        <v>564</v>
      </c>
      <c r="H446" s="144" t="s">
        <v>515</v>
      </c>
      <c r="I446" s="144" t="s">
        <v>516</v>
      </c>
      <c r="J446" s="162">
        <v>13764327</v>
      </c>
      <c r="K446" s="163">
        <v>22965029</v>
      </c>
      <c r="L446" s="162">
        <v>22965029</v>
      </c>
      <c r="M446" s="162">
        <v>0</v>
      </c>
      <c r="N446" s="162">
        <v>3859507.94</v>
      </c>
      <c r="O446" s="162">
        <v>0</v>
      </c>
      <c r="P446" s="163">
        <v>14788051.380000001</v>
      </c>
      <c r="Q446" s="162">
        <v>14765192.640000001</v>
      </c>
      <c r="R446" s="162">
        <v>0</v>
      </c>
      <c r="S446" s="162">
        <v>18647559.32</v>
      </c>
      <c r="T446" s="162">
        <v>18647559.32</v>
      </c>
      <c r="U446" s="162">
        <v>4317469.68</v>
      </c>
      <c r="V446" s="162">
        <v>4317469.68</v>
      </c>
      <c r="W446" s="162">
        <v>4317469.68</v>
      </c>
      <c r="X446" s="162">
        <v>4317469.68</v>
      </c>
      <c r="Y446" s="162">
        <v>0</v>
      </c>
      <c r="Z446" s="162">
        <v>0</v>
      </c>
      <c r="AA446" s="162">
        <v>0</v>
      </c>
      <c r="AB446" s="162">
        <v>0</v>
      </c>
      <c r="AC446" s="162">
        <v>9200702</v>
      </c>
      <c r="AD446" s="144" t="s">
        <v>911</v>
      </c>
      <c r="AE446" s="165" t="s">
        <v>913</v>
      </c>
      <c r="AF446" s="144" t="s">
        <v>1015</v>
      </c>
      <c r="AG446" s="144" t="s">
        <v>1018</v>
      </c>
      <c r="AH446" s="144" t="s">
        <v>919</v>
      </c>
      <c r="AI446" s="144" t="s">
        <v>919</v>
      </c>
      <c r="AJ446" s="144" t="s">
        <v>919</v>
      </c>
      <c r="AK446" s="144" t="s">
        <v>912</v>
      </c>
      <c r="AL446" s="144" t="s">
        <v>919</v>
      </c>
      <c r="AM446" s="144" t="s">
        <v>919</v>
      </c>
      <c r="AN446" s="144" t="s">
        <v>949</v>
      </c>
      <c r="AO446" s="144" t="s">
        <v>1017</v>
      </c>
      <c r="AP446" s="144" t="s">
        <v>516</v>
      </c>
      <c r="AQ446" s="160" t="s">
        <v>922</v>
      </c>
      <c r="AR446" s="144" t="s">
        <v>923</v>
      </c>
    </row>
    <row r="447" spans="3:44">
      <c r="C447" s="160" t="s">
        <v>757</v>
      </c>
      <c r="D447" s="144" t="s">
        <v>517</v>
      </c>
      <c r="E447" s="161" t="s">
        <v>398</v>
      </c>
      <c r="F447" s="144" t="s">
        <v>434</v>
      </c>
      <c r="G447" s="144" t="s">
        <v>564</v>
      </c>
      <c r="H447" s="144" t="s">
        <v>518</v>
      </c>
      <c r="I447" s="144" t="s">
        <v>519</v>
      </c>
      <c r="J447" s="162">
        <v>4740000</v>
      </c>
      <c r="K447" s="163">
        <v>5483504</v>
      </c>
      <c r="L447" s="162">
        <v>5483504</v>
      </c>
      <c r="M447" s="162">
        <v>0</v>
      </c>
      <c r="N447" s="162">
        <v>347009.79</v>
      </c>
      <c r="O447" s="162">
        <v>0</v>
      </c>
      <c r="P447" s="163">
        <v>3787071.83</v>
      </c>
      <c r="Q447" s="162">
        <v>3209791.55</v>
      </c>
      <c r="R447" s="162">
        <v>0</v>
      </c>
      <c r="S447" s="162">
        <v>4134081.62</v>
      </c>
      <c r="T447" s="162">
        <v>4134081.62</v>
      </c>
      <c r="U447" s="162">
        <v>1349422.38</v>
      </c>
      <c r="V447" s="162">
        <v>1349422.38</v>
      </c>
      <c r="W447" s="162">
        <v>1349422.38</v>
      </c>
      <c r="X447" s="162">
        <v>1349422.38</v>
      </c>
      <c r="Y447" s="162">
        <v>0</v>
      </c>
      <c r="Z447" s="162">
        <v>0</v>
      </c>
      <c r="AA447" s="162">
        <v>0</v>
      </c>
      <c r="AB447" s="162">
        <v>0</v>
      </c>
      <c r="AC447" s="162">
        <v>743504</v>
      </c>
      <c r="AD447" s="144" t="s">
        <v>911</v>
      </c>
      <c r="AE447" s="165" t="s">
        <v>913</v>
      </c>
      <c r="AF447" s="144" t="s">
        <v>1015</v>
      </c>
      <c r="AG447" s="144" t="s">
        <v>1019</v>
      </c>
      <c r="AH447" s="144" t="s">
        <v>919</v>
      </c>
      <c r="AI447" s="144" t="s">
        <v>919</v>
      </c>
      <c r="AJ447" s="144" t="s">
        <v>919</v>
      </c>
      <c r="AK447" s="144" t="s">
        <v>912</v>
      </c>
      <c r="AL447" s="144" t="s">
        <v>919</v>
      </c>
      <c r="AM447" s="144" t="s">
        <v>919</v>
      </c>
      <c r="AN447" s="144" t="s">
        <v>949</v>
      </c>
      <c r="AO447" s="144" t="s">
        <v>1017</v>
      </c>
      <c r="AP447" s="144" t="s">
        <v>519</v>
      </c>
      <c r="AQ447" s="160" t="s">
        <v>922</v>
      </c>
      <c r="AR447" s="144" t="s">
        <v>923</v>
      </c>
    </row>
    <row r="448" spans="3:44">
      <c r="C448" s="160" t="s">
        <v>757</v>
      </c>
      <c r="D448" s="144" t="s">
        <v>520</v>
      </c>
      <c r="E448" s="161" t="s">
        <v>398</v>
      </c>
      <c r="F448" s="144" t="s">
        <v>434</v>
      </c>
      <c r="G448" s="144" t="s">
        <v>564</v>
      </c>
      <c r="H448" s="144" t="s">
        <v>521</v>
      </c>
      <c r="I448" s="144" t="s">
        <v>522</v>
      </c>
      <c r="J448" s="162">
        <v>426194</v>
      </c>
      <c r="K448" s="163">
        <v>446194</v>
      </c>
      <c r="L448" s="162">
        <v>446194</v>
      </c>
      <c r="M448" s="162">
        <v>0</v>
      </c>
      <c r="N448" s="162">
        <v>18449.86</v>
      </c>
      <c r="O448" s="162">
        <v>0</v>
      </c>
      <c r="P448" s="163">
        <v>427343.62</v>
      </c>
      <c r="Q448" s="162">
        <v>427343.62</v>
      </c>
      <c r="R448" s="162">
        <v>0</v>
      </c>
      <c r="S448" s="162">
        <v>445793.48</v>
      </c>
      <c r="T448" s="162">
        <v>445793.48</v>
      </c>
      <c r="U448" s="162">
        <v>400.52</v>
      </c>
      <c r="V448" s="162">
        <v>400.52</v>
      </c>
      <c r="W448" s="162">
        <v>400.52</v>
      </c>
      <c r="X448" s="162">
        <v>400.52</v>
      </c>
      <c r="Y448" s="162">
        <v>0</v>
      </c>
      <c r="Z448" s="162">
        <v>0</v>
      </c>
      <c r="AA448" s="162">
        <v>0</v>
      </c>
      <c r="AB448" s="162">
        <v>0</v>
      </c>
      <c r="AC448" s="162">
        <v>20000</v>
      </c>
      <c r="AD448" s="144" t="s">
        <v>911</v>
      </c>
      <c r="AE448" s="165" t="s">
        <v>913</v>
      </c>
      <c r="AF448" s="144" t="s">
        <v>1015</v>
      </c>
      <c r="AG448" s="144" t="s">
        <v>1020</v>
      </c>
      <c r="AH448" s="144" t="s">
        <v>919</v>
      </c>
      <c r="AI448" s="144" t="s">
        <v>919</v>
      </c>
      <c r="AJ448" s="144" t="s">
        <v>919</v>
      </c>
      <c r="AK448" s="144" t="s">
        <v>912</v>
      </c>
      <c r="AL448" s="144" t="s">
        <v>919</v>
      </c>
      <c r="AM448" s="144" t="s">
        <v>919</v>
      </c>
      <c r="AN448" s="144" t="s">
        <v>949</v>
      </c>
      <c r="AO448" s="144" t="s">
        <v>1017</v>
      </c>
      <c r="AP448" s="144" t="s">
        <v>522</v>
      </c>
      <c r="AQ448" s="160" t="s">
        <v>922</v>
      </c>
      <c r="AR448" s="144" t="s">
        <v>923</v>
      </c>
    </row>
    <row r="449" spans="3:44">
      <c r="C449" s="160" t="s">
        <v>757</v>
      </c>
      <c r="D449" s="144" t="s">
        <v>528</v>
      </c>
      <c r="E449" s="161" t="s">
        <v>398</v>
      </c>
      <c r="F449" s="144" t="s">
        <v>434</v>
      </c>
      <c r="G449" s="144" t="s">
        <v>564</v>
      </c>
      <c r="H449" s="144" t="s">
        <v>529</v>
      </c>
      <c r="I449" s="144" t="s">
        <v>530</v>
      </c>
      <c r="J449" s="162">
        <v>700000</v>
      </c>
      <c r="K449" s="163">
        <v>700000</v>
      </c>
      <c r="L449" s="162">
        <v>700000</v>
      </c>
      <c r="M449" s="162">
        <v>0</v>
      </c>
      <c r="N449" s="162">
        <v>80386</v>
      </c>
      <c r="O449" s="162">
        <v>0</v>
      </c>
      <c r="P449" s="163">
        <v>94614</v>
      </c>
      <c r="Q449" s="162">
        <v>94614</v>
      </c>
      <c r="R449" s="162">
        <v>0</v>
      </c>
      <c r="S449" s="162">
        <v>175000</v>
      </c>
      <c r="T449" s="162">
        <v>175000</v>
      </c>
      <c r="U449" s="162">
        <v>525000</v>
      </c>
      <c r="V449" s="162">
        <v>525000</v>
      </c>
      <c r="W449" s="162">
        <v>525000</v>
      </c>
      <c r="X449" s="162">
        <v>525000</v>
      </c>
      <c r="Y449" s="162">
        <v>0</v>
      </c>
      <c r="Z449" s="162">
        <v>0</v>
      </c>
      <c r="AA449" s="162">
        <v>0</v>
      </c>
      <c r="AB449" s="162">
        <v>0</v>
      </c>
      <c r="AC449" s="162">
        <v>0</v>
      </c>
      <c r="AD449" s="144" t="s">
        <v>911</v>
      </c>
      <c r="AE449" s="165" t="s">
        <v>913</v>
      </c>
      <c r="AF449" s="144" t="s">
        <v>956</v>
      </c>
      <c r="AG449" s="144" t="s">
        <v>1025</v>
      </c>
      <c r="AH449" s="144" t="s">
        <v>919</v>
      </c>
      <c r="AI449" s="144" t="s">
        <v>919</v>
      </c>
      <c r="AJ449" s="144" t="s">
        <v>919</v>
      </c>
      <c r="AK449" s="144" t="s">
        <v>912</v>
      </c>
      <c r="AL449" s="144" t="s">
        <v>919</v>
      </c>
      <c r="AM449" s="144" t="s">
        <v>919</v>
      </c>
      <c r="AN449" s="144" t="s">
        <v>949</v>
      </c>
      <c r="AO449" s="144" t="s">
        <v>958</v>
      </c>
      <c r="AP449" s="144" t="s">
        <v>530</v>
      </c>
      <c r="AQ449" s="160" t="s">
        <v>922</v>
      </c>
      <c r="AR449" s="144" t="s">
        <v>923</v>
      </c>
    </row>
    <row r="450" spans="3:44">
      <c r="C450" s="160" t="s">
        <v>757</v>
      </c>
      <c r="D450" s="144" t="s">
        <v>446</v>
      </c>
      <c r="E450" s="161" t="s">
        <v>398</v>
      </c>
      <c r="F450" s="144" t="s">
        <v>434</v>
      </c>
      <c r="G450" s="144" t="s">
        <v>564</v>
      </c>
      <c r="H450" s="144" t="s">
        <v>447</v>
      </c>
      <c r="I450" s="144" t="s">
        <v>448</v>
      </c>
      <c r="J450" s="162">
        <v>11221186</v>
      </c>
      <c r="K450" s="163">
        <v>11221186</v>
      </c>
      <c r="L450" s="162">
        <v>11221186</v>
      </c>
      <c r="M450" s="162">
        <v>0</v>
      </c>
      <c r="N450" s="162">
        <v>2035186</v>
      </c>
      <c r="O450" s="162">
        <v>0</v>
      </c>
      <c r="P450" s="163">
        <v>8069400</v>
      </c>
      <c r="Q450" s="162">
        <v>8069400</v>
      </c>
      <c r="R450" s="162">
        <v>0</v>
      </c>
      <c r="S450" s="162">
        <v>10104586</v>
      </c>
      <c r="T450" s="162">
        <v>10104586</v>
      </c>
      <c r="U450" s="162">
        <v>1116600</v>
      </c>
      <c r="V450" s="162">
        <v>1116600</v>
      </c>
      <c r="W450" s="162">
        <v>1116600</v>
      </c>
      <c r="X450" s="162">
        <v>1116600</v>
      </c>
      <c r="Y450" s="162">
        <v>0</v>
      </c>
      <c r="Z450" s="162">
        <v>0</v>
      </c>
      <c r="AA450" s="162">
        <v>0</v>
      </c>
      <c r="AB450" s="162">
        <v>0</v>
      </c>
      <c r="AC450" s="162">
        <v>0</v>
      </c>
      <c r="AD450" s="144" t="s">
        <v>911</v>
      </c>
      <c r="AE450" s="165" t="s">
        <v>913</v>
      </c>
      <c r="AF450" s="144" t="s">
        <v>956</v>
      </c>
      <c r="AG450" s="144" t="s">
        <v>957</v>
      </c>
      <c r="AH450" s="144" t="s">
        <v>919</v>
      </c>
      <c r="AI450" s="144" t="s">
        <v>919</v>
      </c>
      <c r="AJ450" s="144" t="s">
        <v>919</v>
      </c>
      <c r="AK450" s="144" t="s">
        <v>912</v>
      </c>
      <c r="AL450" s="144" t="s">
        <v>919</v>
      </c>
      <c r="AM450" s="144" t="s">
        <v>919</v>
      </c>
      <c r="AN450" s="144" t="s">
        <v>949</v>
      </c>
      <c r="AO450" s="144" t="s">
        <v>958</v>
      </c>
      <c r="AP450" s="144" t="s">
        <v>448</v>
      </c>
      <c r="AQ450" s="160" t="s">
        <v>922</v>
      </c>
      <c r="AR450" s="144" t="s">
        <v>923</v>
      </c>
    </row>
    <row r="451" spans="3:44">
      <c r="C451" s="160" t="s">
        <v>757</v>
      </c>
      <c r="D451" s="144" t="s">
        <v>454</v>
      </c>
      <c r="E451" s="161" t="s">
        <v>398</v>
      </c>
      <c r="F451" s="144" t="s">
        <v>434</v>
      </c>
      <c r="G451" s="144" t="s">
        <v>564</v>
      </c>
      <c r="H451" s="144" t="s">
        <v>455</v>
      </c>
      <c r="I451" s="144" t="s">
        <v>456</v>
      </c>
      <c r="J451" s="162">
        <v>100000</v>
      </c>
      <c r="K451" s="163">
        <v>2100000</v>
      </c>
      <c r="L451" s="162">
        <v>2100000</v>
      </c>
      <c r="M451" s="162">
        <v>0</v>
      </c>
      <c r="N451" s="162">
        <v>0</v>
      </c>
      <c r="O451" s="162">
        <v>0</v>
      </c>
      <c r="P451" s="163">
        <v>1967</v>
      </c>
      <c r="Q451" s="162">
        <v>1967</v>
      </c>
      <c r="R451" s="162">
        <v>0</v>
      </c>
      <c r="S451" s="162">
        <v>1967</v>
      </c>
      <c r="T451" s="162">
        <v>1967</v>
      </c>
      <c r="U451" s="162">
        <v>2098033</v>
      </c>
      <c r="V451" s="162">
        <v>2098033</v>
      </c>
      <c r="W451" s="162">
        <v>2098033</v>
      </c>
      <c r="X451" s="162">
        <v>2098033</v>
      </c>
      <c r="Y451" s="162">
        <v>0</v>
      </c>
      <c r="Z451" s="162">
        <v>0</v>
      </c>
      <c r="AA451" s="162">
        <v>0</v>
      </c>
      <c r="AB451" s="162">
        <v>0</v>
      </c>
      <c r="AC451" s="162">
        <v>2000000</v>
      </c>
      <c r="AD451" s="144" t="s">
        <v>911</v>
      </c>
      <c r="AE451" s="165" t="s">
        <v>913</v>
      </c>
      <c r="AF451" s="144" t="s">
        <v>966</v>
      </c>
      <c r="AG451" s="144" t="s">
        <v>967</v>
      </c>
      <c r="AH451" s="144" t="s">
        <v>919</v>
      </c>
      <c r="AI451" s="144" t="s">
        <v>919</v>
      </c>
      <c r="AJ451" s="144" t="s">
        <v>919</v>
      </c>
      <c r="AK451" s="144" t="s">
        <v>912</v>
      </c>
      <c r="AL451" s="144" t="s">
        <v>919</v>
      </c>
      <c r="AM451" s="144" t="s">
        <v>919</v>
      </c>
      <c r="AN451" s="144" t="s">
        <v>949</v>
      </c>
      <c r="AO451" s="144" t="s">
        <v>968</v>
      </c>
      <c r="AP451" s="144" t="s">
        <v>456</v>
      </c>
      <c r="AQ451" s="160" t="s">
        <v>922</v>
      </c>
      <c r="AR451" s="144" t="s">
        <v>923</v>
      </c>
    </row>
    <row r="452" spans="3:44">
      <c r="C452" s="160" t="s">
        <v>757</v>
      </c>
      <c r="D452" s="144" t="s">
        <v>463</v>
      </c>
      <c r="E452" s="161" t="s">
        <v>398</v>
      </c>
      <c r="F452" s="144" t="s">
        <v>434</v>
      </c>
      <c r="G452" s="144" t="s">
        <v>564</v>
      </c>
      <c r="H452" s="144" t="s">
        <v>464</v>
      </c>
      <c r="I452" s="144" t="s">
        <v>465</v>
      </c>
      <c r="J452" s="162">
        <v>6700000</v>
      </c>
      <c r="K452" s="163">
        <v>0</v>
      </c>
      <c r="L452" s="162">
        <v>0</v>
      </c>
      <c r="M452" s="162">
        <v>0</v>
      </c>
      <c r="N452" s="162">
        <v>0</v>
      </c>
      <c r="O452" s="162">
        <v>0</v>
      </c>
      <c r="P452" s="163">
        <v>0</v>
      </c>
      <c r="Q452" s="162">
        <v>0</v>
      </c>
      <c r="R452" s="162">
        <v>0</v>
      </c>
      <c r="S452" s="162">
        <v>0</v>
      </c>
      <c r="T452" s="162">
        <v>0</v>
      </c>
      <c r="U452" s="162">
        <v>0</v>
      </c>
      <c r="V452" s="162">
        <v>0</v>
      </c>
      <c r="W452" s="162">
        <v>0</v>
      </c>
      <c r="X452" s="162">
        <v>0</v>
      </c>
      <c r="Y452" s="162">
        <v>0</v>
      </c>
      <c r="Z452" s="162">
        <v>0</v>
      </c>
      <c r="AA452" s="162">
        <v>0</v>
      </c>
      <c r="AB452" s="164">
        <v>-6700000</v>
      </c>
      <c r="AC452" s="162">
        <v>0</v>
      </c>
      <c r="AD452" s="144" t="s">
        <v>911</v>
      </c>
      <c r="AE452" s="165" t="s">
        <v>914</v>
      </c>
      <c r="AF452" s="144" t="s">
        <v>976</v>
      </c>
      <c r="AG452" s="144" t="s">
        <v>977</v>
      </c>
      <c r="AH452" s="144" t="s">
        <v>919</v>
      </c>
      <c r="AI452" s="144" t="s">
        <v>919</v>
      </c>
      <c r="AJ452" s="144" t="s">
        <v>919</v>
      </c>
      <c r="AK452" s="144" t="s">
        <v>912</v>
      </c>
      <c r="AL452" s="144" t="s">
        <v>919</v>
      </c>
      <c r="AM452" s="144" t="s">
        <v>919</v>
      </c>
      <c r="AN452" s="144" t="s">
        <v>971</v>
      </c>
      <c r="AO452" s="144" t="s">
        <v>978</v>
      </c>
      <c r="AP452" s="144" t="s">
        <v>465</v>
      </c>
      <c r="AQ452" s="160" t="s">
        <v>922</v>
      </c>
      <c r="AR452" s="144" t="s">
        <v>923</v>
      </c>
    </row>
    <row r="453" spans="3:44">
      <c r="C453" s="160" t="s">
        <v>757</v>
      </c>
      <c r="D453" s="144" t="s">
        <v>466</v>
      </c>
      <c r="E453" s="161" t="s">
        <v>398</v>
      </c>
      <c r="F453" s="144" t="s">
        <v>434</v>
      </c>
      <c r="G453" s="144" t="s">
        <v>564</v>
      </c>
      <c r="H453" s="144" t="s">
        <v>467</v>
      </c>
      <c r="I453" s="144" t="s">
        <v>468</v>
      </c>
      <c r="J453" s="162">
        <v>8000000</v>
      </c>
      <c r="K453" s="163">
        <v>0</v>
      </c>
      <c r="L453" s="162">
        <v>0</v>
      </c>
      <c r="M453" s="162">
        <v>0</v>
      </c>
      <c r="N453" s="162">
        <v>0</v>
      </c>
      <c r="O453" s="162">
        <v>0</v>
      </c>
      <c r="P453" s="163">
        <v>0</v>
      </c>
      <c r="Q453" s="162">
        <v>0</v>
      </c>
      <c r="R453" s="162">
        <v>0</v>
      </c>
      <c r="S453" s="162">
        <v>0</v>
      </c>
      <c r="T453" s="162">
        <v>0</v>
      </c>
      <c r="U453" s="162">
        <v>0</v>
      </c>
      <c r="V453" s="162">
        <v>0</v>
      </c>
      <c r="W453" s="162">
        <v>0</v>
      </c>
      <c r="X453" s="162">
        <v>0</v>
      </c>
      <c r="Y453" s="162">
        <v>0</v>
      </c>
      <c r="Z453" s="162">
        <v>0</v>
      </c>
      <c r="AA453" s="162">
        <v>0</v>
      </c>
      <c r="AB453" s="164">
        <v>-8000000</v>
      </c>
      <c r="AC453" s="162">
        <v>0</v>
      </c>
      <c r="AD453" s="144" t="s">
        <v>911</v>
      </c>
      <c r="AE453" s="165" t="s">
        <v>914</v>
      </c>
      <c r="AF453" s="144" t="s">
        <v>976</v>
      </c>
      <c r="AG453" s="144" t="s">
        <v>979</v>
      </c>
      <c r="AH453" s="144" t="s">
        <v>919</v>
      </c>
      <c r="AI453" s="144" t="s">
        <v>919</v>
      </c>
      <c r="AJ453" s="144" t="s">
        <v>919</v>
      </c>
      <c r="AK453" s="144" t="s">
        <v>912</v>
      </c>
      <c r="AL453" s="144" t="s">
        <v>919</v>
      </c>
      <c r="AM453" s="144" t="s">
        <v>919</v>
      </c>
      <c r="AN453" s="144" t="s">
        <v>971</v>
      </c>
      <c r="AO453" s="144" t="s">
        <v>978</v>
      </c>
      <c r="AP453" s="144" t="s">
        <v>468</v>
      </c>
      <c r="AQ453" s="160" t="s">
        <v>922</v>
      </c>
      <c r="AR453" s="144" t="s">
        <v>923</v>
      </c>
    </row>
    <row r="454" spans="3:44">
      <c r="C454" s="160" t="s">
        <v>757</v>
      </c>
      <c r="D454" s="144" t="s">
        <v>763</v>
      </c>
      <c r="E454" s="161" t="s">
        <v>398</v>
      </c>
      <c r="F454" s="144" t="s">
        <v>492</v>
      </c>
      <c r="G454" s="144" t="s">
        <v>564</v>
      </c>
      <c r="H454" s="144" t="s">
        <v>493</v>
      </c>
      <c r="I454" s="144" t="s">
        <v>494</v>
      </c>
      <c r="J454" s="162">
        <v>12067389</v>
      </c>
      <c r="K454" s="163">
        <v>11980962</v>
      </c>
      <c r="L454" s="162">
        <v>11980962</v>
      </c>
      <c r="M454" s="162">
        <v>0</v>
      </c>
      <c r="N454" s="162">
        <v>0</v>
      </c>
      <c r="O454" s="162">
        <v>0</v>
      </c>
      <c r="P454" s="163">
        <v>11114925</v>
      </c>
      <c r="Q454" s="162">
        <v>11114925</v>
      </c>
      <c r="R454" s="162">
        <v>0</v>
      </c>
      <c r="S454" s="162">
        <v>11114925</v>
      </c>
      <c r="T454" s="162">
        <v>11114925</v>
      </c>
      <c r="U454" s="162">
        <v>866037</v>
      </c>
      <c r="V454" s="162">
        <v>866037</v>
      </c>
      <c r="W454" s="162">
        <v>866037</v>
      </c>
      <c r="X454" s="162">
        <v>866037</v>
      </c>
      <c r="Y454" s="162">
        <v>0</v>
      </c>
      <c r="Z454" s="162">
        <v>0</v>
      </c>
      <c r="AA454" s="162">
        <v>0</v>
      </c>
      <c r="AB454" s="164">
        <v>-86427</v>
      </c>
      <c r="AC454" s="162">
        <v>0</v>
      </c>
      <c r="AD454" s="144" t="s">
        <v>911</v>
      </c>
      <c r="AE454" s="165" t="s">
        <v>916</v>
      </c>
      <c r="AF454" s="144" t="s">
        <v>992</v>
      </c>
      <c r="AG454" s="144" t="s">
        <v>993</v>
      </c>
      <c r="AH454" s="144" t="s">
        <v>934</v>
      </c>
      <c r="AI454" s="144" t="s">
        <v>919</v>
      </c>
      <c r="AJ454" s="144" t="s">
        <v>919</v>
      </c>
      <c r="AK454" s="144" t="s">
        <v>912</v>
      </c>
      <c r="AL454" s="144" t="s">
        <v>1048</v>
      </c>
      <c r="AM454" s="144" t="s">
        <v>1010</v>
      </c>
      <c r="AN454" s="144" t="s">
        <v>994</v>
      </c>
      <c r="AO454" s="144" t="s">
        <v>995</v>
      </c>
      <c r="AP454" s="144" t="s">
        <v>996</v>
      </c>
      <c r="AQ454" s="160" t="s">
        <v>922</v>
      </c>
      <c r="AR454" s="144" t="s">
        <v>923</v>
      </c>
    </row>
    <row r="455" spans="3:44">
      <c r="C455" s="160" t="s">
        <v>757</v>
      </c>
      <c r="D455" s="144" t="s">
        <v>764</v>
      </c>
      <c r="E455" s="161" t="s">
        <v>398</v>
      </c>
      <c r="F455" s="144" t="s">
        <v>492</v>
      </c>
      <c r="G455" s="144" t="s">
        <v>564</v>
      </c>
      <c r="H455" s="144" t="s">
        <v>496</v>
      </c>
      <c r="I455" s="144" t="s">
        <v>497</v>
      </c>
      <c r="J455" s="162">
        <v>2139608</v>
      </c>
      <c r="K455" s="163">
        <v>2124284</v>
      </c>
      <c r="L455" s="162">
        <v>2124284</v>
      </c>
      <c r="M455" s="162">
        <v>0</v>
      </c>
      <c r="N455" s="162">
        <v>0</v>
      </c>
      <c r="O455" s="162">
        <v>0</v>
      </c>
      <c r="P455" s="163">
        <v>1970731</v>
      </c>
      <c r="Q455" s="162">
        <v>1970731</v>
      </c>
      <c r="R455" s="162">
        <v>0</v>
      </c>
      <c r="S455" s="162">
        <v>1970731</v>
      </c>
      <c r="T455" s="162">
        <v>1970731</v>
      </c>
      <c r="U455" s="162">
        <v>153553</v>
      </c>
      <c r="V455" s="162">
        <v>153553</v>
      </c>
      <c r="W455" s="162">
        <v>153553</v>
      </c>
      <c r="X455" s="162">
        <v>153553</v>
      </c>
      <c r="Y455" s="162">
        <v>0</v>
      </c>
      <c r="Z455" s="162">
        <v>0</v>
      </c>
      <c r="AA455" s="162">
        <v>0</v>
      </c>
      <c r="AB455" s="164">
        <v>-15324</v>
      </c>
      <c r="AC455" s="162">
        <v>0</v>
      </c>
      <c r="AD455" s="144" t="s">
        <v>911</v>
      </c>
      <c r="AE455" s="165" t="s">
        <v>916</v>
      </c>
      <c r="AF455" s="144" t="s">
        <v>992</v>
      </c>
      <c r="AG455" s="144" t="s">
        <v>993</v>
      </c>
      <c r="AH455" s="144" t="s">
        <v>997</v>
      </c>
      <c r="AI455" s="144" t="s">
        <v>919</v>
      </c>
      <c r="AJ455" s="144" t="s">
        <v>919</v>
      </c>
      <c r="AK455" s="144" t="s">
        <v>912</v>
      </c>
      <c r="AL455" s="144" t="s">
        <v>1049</v>
      </c>
      <c r="AM455" s="144" t="s">
        <v>1006</v>
      </c>
      <c r="AN455" s="144" t="s">
        <v>994</v>
      </c>
      <c r="AO455" s="144" t="s">
        <v>995</v>
      </c>
      <c r="AP455" s="144" t="s">
        <v>996</v>
      </c>
      <c r="AQ455" s="160" t="s">
        <v>922</v>
      </c>
      <c r="AR455" s="144" t="s">
        <v>923</v>
      </c>
    </row>
    <row r="456" spans="3:44">
      <c r="C456" s="160" t="s">
        <v>757</v>
      </c>
      <c r="D456" s="144" t="s">
        <v>500</v>
      </c>
      <c r="E456" s="161" t="s">
        <v>398</v>
      </c>
      <c r="F456" s="144" t="s">
        <v>400</v>
      </c>
      <c r="G456" s="144" t="s">
        <v>564</v>
      </c>
      <c r="H456" s="144" t="s">
        <v>501</v>
      </c>
      <c r="I456" s="144" t="s">
        <v>501</v>
      </c>
      <c r="J456" s="162">
        <v>3500000</v>
      </c>
      <c r="K456" s="163">
        <v>5500000</v>
      </c>
      <c r="L456" s="162">
        <v>5500000</v>
      </c>
      <c r="M456" s="162">
        <v>0</v>
      </c>
      <c r="N456" s="162">
        <v>0</v>
      </c>
      <c r="O456" s="162">
        <v>0</v>
      </c>
      <c r="P456" s="163">
        <v>5268181</v>
      </c>
      <c r="Q456" s="162">
        <v>5268181</v>
      </c>
      <c r="R456" s="162">
        <v>0</v>
      </c>
      <c r="S456" s="162">
        <v>5268181</v>
      </c>
      <c r="T456" s="162">
        <v>5268181</v>
      </c>
      <c r="U456" s="162">
        <v>231819</v>
      </c>
      <c r="V456" s="162">
        <v>231819</v>
      </c>
      <c r="W456" s="162">
        <v>231819</v>
      </c>
      <c r="X456" s="162">
        <v>231819</v>
      </c>
      <c r="Y456" s="162">
        <v>0</v>
      </c>
      <c r="Z456" s="162">
        <v>0</v>
      </c>
      <c r="AA456" s="162">
        <v>0</v>
      </c>
      <c r="AB456" s="162">
        <v>0</v>
      </c>
      <c r="AC456" s="162">
        <v>2000000</v>
      </c>
      <c r="AD456" s="144" t="s">
        <v>911</v>
      </c>
      <c r="AE456" s="165" t="s">
        <v>916</v>
      </c>
      <c r="AF456" s="144" t="s">
        <v>998</v>
      </c>
      <c r="AG456" s="144" t="s">
        <v>1001</v>
      </c>
      <c r="AH456" s="144" t="s">
        <v>919</v>
      </c>
      <c r="AI456" s="144" t="s">
        <v>919</v>
      </c>
      <c r="AJ456" s="144" t="s">
        <v>919</v>
      </c>
      <c r="AK456" s="144" t="s">
        <v>912</v>
      </c>
      <c r="AL456" s="144" t="s">
        <v>919</v>
      </c>
      <c r="AM456" s="144" t="s">
        <v>919</v>
      </c>
      <c r="AN456" s="144" t="s">
        <v>994</v>
      </c>
      <c r="AO456" s="144" t="s">
        <v>1000</v>
      </c>
      <c r="AP456" s="144" t="s">
        <v>501</v>
      </c>
      <c r="AQ456" s="160" t="s">
        <v>922</v>
      </c>
      <c r="AR456" s="144" t="s">
        <v>923</v>
      </c>
    </row>
    <row r="457" spans="3:44">
      <c r="C457" s="160" t="s">
        <v>765</v>
      </c>
      <c r="D457" s="144" t="s">
        <v>397</v>
      </c>
      <c r="E457" s="161" t="s">
        <v>398</v>
      </c>
      <c r="F457" s="144" t="s">
        <v>399</v>
      </c>
      <c r="G457" s="144" t="s">
        <v>564</v>
      </c>
      <c r="H457" s="144" t="s">
        <v>401</v>
      </c>
      <c r="I457" s="144" t="s">
        <v>402</v>
      </c>
      <c r="J457" s="162">
        <v>144019624</v>
      </c>
      <c r="K457" s="163">
        <v>141108599</v>
      </c>
      <c r="L457" s="162">
        <v>141108599</v>
      </c>
      <c r="M457" s="162">
        <v>0</v>
      </c>
      <c r="N457" s="162">
        <v>0</v>
      </c>
      <c r="O457" s="162">
        <v>0</v>
      </c>
      <c r="P457" s="163">
        <v>132089531.3</v>
      </c>
      <c r="Q457" s="162">
        <v>132089531.3</v>
      </c>
      <c r="R457" s="162">
        <v>0</v>
      </c>
      <c r="S457" s="162">
        <v>132089531.3</v>
      </c>
      <c r="T457" s="162">
        <v>132089531.3</v>
      </c>
      <c r="U457" s="162">
        <v>9019067.6999999993</v>
      </c>
      <c r="V457" s="162">
        <v>9019067.6999999993</v>
      </c>
      <c r="W457" s="162">
        <v>9019067.6999999993</v>
      </c>
      <c r="X457" s="162">
        <v>9019067.6999999993</v>
      </c>
      <c r="Y457" s="162">
        <v>0</v>
      </c>
      <c r="Z457" s="162">
        <v>0</v>
      </c>
      <c r="AA457" s="162">
        <v>0</v>
      </c>
      <c r="AB457" s="164">
        <v>-2911025</v>
      </c>
      <c r="AC457" s="162">
        <v>0</v>
      </c>
      <c r="AD457" s="144" t="s">
        <v>911</v>
      </c>
      <c r="AE457" s="165" t="s">
        <v>912</v>
      </c>
      <c r="AF457" s="144" t="s">
        <v>398</v>
      </c>
      <c r="AG457" s="144" t="s">
        <v>918</v>
      </c>
      <c r="AH457" s="144" t="s">
        <v>919</v>
      </c>
      <c r="AI457" s="144" t="s">
        <v>919</v>
      </c>
      <c r="AJ457" s="144" t="s">
        <v>919</v>
      </c>
      <c r="AK457" s="144" t="s">
        <v>912</v>
      </c>
      <c r="AL457" s="144" t="s">
        <v>919</v>
      </c>
      <c r="AM457" s="144" t="s">
        <v>919</v>
      </c>
      <c r="AN457" s="144" t="s">
        <v>920</v>
      </c>
      <c r="AO457" s="144" t="s">
        <v>921</v>
      </c>
      <c r="AP457" s="144" t="s">
        <v>402</v>
      </c>
      <c r="AQ457" s="160" t="s">
        <v>922</v>
      </c>
      <c r="AR457" s="144" t="s">
        <v>923</v>
      </c>
    </row>
    <row r="458" spans="3:44">
      <c r="C458" s="160" t="s">
        <v>765</v>
      </c>
      <c r="D458" s="144" t="s">
        <v>403</v>
      </c>
      <c r="E458" s="161" t="s">
        <v>398</v>
      </c>
      <c r="F458" s="144" t="s">
        <v>399</v>
      </c>
      <c r="G458" s="144" t="s">
        <v>564</v>
      </c>
      <c r="H458" s="144" t="s">
        <v>404</v>
      </c>
      <c r="I458" s="144" t="s">
        <v>405</v>
      </c>
      <c r="J458" s="162">
        <v>46330461</v>
      </c>
      <c r="K458" s="163">
        <v>46330461</v>
      </c>
      <c r="L458" s="162">
        <v>46330461</v>
      </c>
      <c r="M458" s="162">
        <v>0</v>
      </c>
      <c r="N458" s="162">
        <v>0</v>
      </c>
      <c r="O458" s="162">
        <v>0</v>
      </c>
      <c r="P458" s="163">
        <v>43421945.689999998</v>
      </c>
      <c r="Q458" s="162">
        <v>43421945.689999998</v>
      </c>
      <c r="R458" s="162">
        <v>0</v>
      </c>
      <c r="S458" s="162">
        <v>43421945.689999998</v>
      </c>
      <c r="T458" s="162">
        <v>43421945.689999998</v>
      </c>
      <c r="U458" s="162">
        <v>2908515.31</v>
      </c>
      <c r="V458" s="162">
        <v>2908515.31</v>
      </c>
      <c r="W458" s="162">
        <v>2908515.31</v>
      </c>
      <c r="X458" s="162">
        <v>2908515.31</v>
      </c>
      <c r="Y458" s="162">
        <v>0</v>
      </c>
      <c r="Z458" s="162">
        <v>0</v>
      </c>
      <c r="AA458" s="162">
        <v>0</v>
      </c>
      <c r="AB458" s="162">
        <v>0</v>
      </c>
      <c r="AC458" s="162">
        <v>0</v>
      </c>
      <c r="AD458" s="144" t="s">
        <v>911</v>
      </c>
      <c r="AE458" s="165" t="s">
        <v>912</v>
      </c>
      <c r="AF458" s="144" t="s">
        <v>924</v>
      </c>
      <c r="AG458" s="144" t="s">
        <v>925</v>
      </c>
      <c r="AH458" s="144" t="s">
        <v>919</v>
      </c>
      <c r="AI458" s="144" t="s">
        <v>919</v>
      </c>
      <c r="AJ458" s="144" t="s">
        <v>919</v>
      </c>
      <c r="AK458" s="144" t="s">
        <v>912</v>
      </c>
      <c r="AL458" s="144" t="s">
        <v>919</v>
      </c>
      <c r="AM458" s="144" t="s">
        <v>919</v>
      </c>
      <c r="AN458" s="144" t="s">
        <v>920</v>
      </c>
      <c r="AO458" s="144" t="s">
        <v>926</v>
      </c>
      <c r="AP458" s="144" t="s">
        <v>405</v>
      </c>
      <c r="AQ458" s="160" t="s">
        <v>922</v>
      </c>
      <c r="AR458" s="144" t="s">
        <v>923</v>
      </c>
    </row>
    <row r="459" spans="3:44">
      <c r="C459" s="160" t="s">
        <v>765</v>
      </c>
      <c r="D459" s="144" t="s">
        <v>406</v>
      </c>
      <c r="E459" s="161" t="s">
        <v>398</v>
      </c>
      <c r="F459" s="144" t="s">
        <v>399</v>
      </c>
      <c r="G459" s="144" t="s">
        <v>564</v>
      </c>
      <c r="H459" s="144" t="s">
        <v>407</v>
      </c>
      <c r="I459" s="144" t="s">
        <v>408</v>
      </c>
      <c r="J459" s="162">
        <v>46323570</v>
      </c>
      <c r="K459" s="163">
        <v>45186105</v>
      </c>
      <c r="L459" s="162">
        <v>45186105</v>
      </c>
      <c r="M459" s="162">
        <v>0</v>
      </c>
      <c r="N459" s="162">
        <v>0</v>
      </c>
      <c r="O459" s="162">
        <v>0</v>
      </c>
      <c r="P459" s="163">
        <v>40049340.159999996</v>
      </c>
      <c r="Q459" s="162">
        <v>40049340.159999996</v>
      </c>
      <c r="R459" s="162">
        <v>0</v>
      </c>
      <c r="S459" s="162">
        <v>40049340.159999996</v>
      </c>
      <c r="T459" s="162">
        <v>40049340.159999996</v>
      </c>
      <c r="U459" s="162">
        <v>5136764.84</v>
      </c>
      <c r="V459" s="162">
        <v>5136764.84</v>
      </c>
      <c r="W459" s="162">
        <v>5136764.84</v>
      </c>
      <c r="X459" s="162">
        <v>5136764.84</v>
      </c>
      <c r="Y459" s="162">
        <v>0</v>
      </c>
      <c r="Z459" s="162">
        <v>0</v>
      </c>
      <c r="AA459" s="162">
        <v>0</v>
      </c>
      <c r="AB459" s="164">
        <v>-1137465</v>
      </c>
      <c r="AC459" s="162">
        <v>0</v>
      </c>
      <c r="AD459" s="144" t="s">
        <v>911</v>
      </c>
      <c r="AE459" s="165" t="s">
        <v>912</v>
      </c>
      <c r="AF459" s="144" t="s">
        <v>924</v>
      </c>
      <c r="AG459" s="144" t="s">
        <v>927</v>
      </c>
      <c r="AH459" s="144" t="s">
        <v>919</v>
      </c>
      <c r="AI459" s="144" t="s">
        <v>919</v>
      </c>
      <c r="AJ459" s="144" t="s">
        <v>919</v>
      </c>
      <c r="AK459" s="144" t="s">
        <v>912</v>
      </c>
      <c r="AL459" s="144" t="s">
        <v>919</v>
      </c>
      <c r="AM459" s="144" t="s">
        <v>919</v>
      </c>
      <c r="AN459" s="144" t="s">
        <v>920</v>
      </c>
      <c r="AO459" s="144" t="s">
        <v>926</v>
      </c>
      <c r="AP459" s="144" t="s">
        <v>408</v>
      </c>
      <c r="AQ459" s="160" t="s">
        <v>922</v>
      </c>
      <c r="AR459" s="144" t="s">
        <v>923</v>
      </c>
    </row>
    <row r="460" spans="3:44">
      <c r="C460" s="160" t="s">
        <v>765</v>
      </c>
      <c r="D460" s="144" t="s">
        <v>409</v>
      </c>
      <c r="E460" s="161" t="s">
        <v>410</v>
      </c>
      <c r="F460" s="144" t="s">
        <v>399</v>
      </c>
      <c r="G460" s="144" t="s">
        <v>564</v>
      </c>
      <c r="H460" s="144" t="s">
        <v>411</v>
      </c>
      <c r="I460" s="144" t="s">
        <v>411</v>
      </c>
      <c r="J460" s="162">
        <v>25648294</v>
      </c>
      <c r="K460" s="163">
        <v>25256140</v>
      </c>
      <c r="L460" s="162">
        <v>25256140</v>
      </c>
      <c r="M460" s="162">
        <v>0</v>
      </c>
      <c r="N460" s="162">
        <v>0</v>
      </c>
      <c r="O460" s="162">
        <v>0</v>
      </c>
      <c r="P460" s="163">
        <v>22107138.670000002</v>
      </c>
      <c r="Q460" s="162">
        <v>22107138.670000002</v>
      </c>
      <c r="R460" s="162">
        <v>0</v>
      </c>
      <c r="S460" s="162">
        <v>22107138.670000002</v>
      </c>
      <c r="T460" s="162">
        <v>22107138.670000002</v>
      </c>
      <c r="U460" s="162">
        <v>3149001.33</v>
      </c>
      <c r="V460" s="162">
        <v>3149001.33</v>
      </c>
      <c r="W460" s="162">
        <v>3149001.33</v>
      </c>
      <c r="X460" s="162">
        <v>3149001.33</v>
      </c>
      <c r="Y460" s="162">
        <v>0</v>
      </c>
      <c r="Z460" s="162">
        <v>0</v>
      </c>
      <c r="AA460" s="162">
        <v>0</v>
      </c>
      <c r="AB460" s="164">
        <v>-392154</v>
      </c>
      <c r="AC460" s="162">
        <v>0</v>
      </c>
      <c r="AD460" s="144" t="s">
        <v>911</v>
      </c>
      <c r="AE460" s="165" t="s">
        <v>912</v>
      </c>
      <c r="AF460" s="144" t="s">
        <v>924</v>
      </c>
      <c r="AG460" s="144" t="s">
        <v>928</v>
      </c>
      <c r="AH460" s="144" t="s">
        <v>919</v>
      </c>
      <c r="AI460" s="144" t="s">
        <v>919</v>
      </c>
      <c r="AJ460" s="144" t="s">
        <v>919</v>
      </c>
      <c r="AK460" s="144" t="s">
        <v>912</v>
      </c>
      <c r="AL460" s="144" t="s">
        <v>919</v>
      </c>
      <c r="AM460" s="144" t="s">
        <v>919</v>
      </c>
      <c r="AN460" s="144" t="s">
        <v>920</v>
      </c>
      <c r="AO460" s="144" t="s">
        <v>926</v>
      </c>
      <c r="AP460" s="144" t="s">
        <v>411</v>
      </c>
      <c r="AQ460" s="160" t="s">
        <v>922</v>
      </c>
      <c r="AR460" s="144" t="s">
        <v>929</v>
      </c>
    </row>
    <row r="461" spans="3:44">
      <c r="C461" s="160" t="s">
        <v>765</v>
      </c>
      <c r="D461" s="144" t="s">
        <v>412</v>
      </c>
      <c r="E461" s="161" t="s">
        <v>398</v>
      </c>
      <c r="F461" s="144" t="s">
        <v>399</v>
      </c>
      <c r="G461" s="144" t="s">
        <v>564</v>
      </c>
      <c r="H461" s="144" t="s">
        <v>413</v>
      </c>
      <c r="I461" s="144" t="s">
        <v>413</v>
      </c>
      <c r="J461" s="162">
        <v>23676077</v>
      </c>
      <c r="K461" s="163">
        <v>23676077</v>
      </c>
      <c r="L461" s="162">
        <v>23676077</v>
      </c>
      <c r="M461" s="162">
        <v>0</v>
      </c>
      <c r="N461" s="162">
        <v>0</v>
      </c>
      <c r="O461" s="162">
        <v>0</v>
      </c>
      <c r="P461" s="163">
        <v>15325163.5</v>
      </c>
      <c r="Q461" s="162">
        <v>15325163.5</v>
      </c>
      <c r="R461" s="162">
        <v>0</v>
      </c>
      <c r="S461" s="162">
        <v>15325163.5</v>
      </c>
      <c r="T461" s="162">
        <v>15325163.5</v>
      </c>
      <c r="U461" s="162">
        <v>8350913.5</v>
      </c>
      <c r="V461" s="162">
        <v>8350913.5</v>
      </c>
      <c r="W461" s="162">
        <v>8350913.5</v>
      </c>
      <c r="X461" s="162">
        <v>8350913.5</v>
      </c>
      <c r="Y461" s="162">
        <v>0</v>
      </c>
      <c r="Z461" s="162">
        <v>0</v>
      </c>
      <c r="AA461" s="162">
        <v>0</v>
      </c>
      <c r="AB461" s="162">
        <v>0</v>
      </c>
      <c r="AC461" s="162">
        <v>0</v>
      </c>
      <c r="AD461" s="144" t="s">
        <v>911</v>
      </c>
      <c r="AE461" s="165" t="s">
        <v>912</v>
      </c>
      <c r="AF461" s="144" t="s">
        <v>924</v>
      </c>
      <c r="AG461" s="144" t="s">
        <v>930</v>
      </c>
      <c r="AH461" s="144" t="s">
        <v>919</v>
      </c>
      <c r="AI461" s="144" t="s">
        <v>919</v>
      </c>
      <c r="AJ461" s="144" t="s">
        <v>919</v>
      </c>
      <c r="AK461" s="144" t="s">
        <v>912</v>
      </c>
      <c r="AL461" s="144" t="s">
        <v>919</v>
      </c>
      <c r="AM461" s="144" t="s">
        <v>919</v>
      </c>
      <c r="AN461" s="144" t="s">
        <v>920</v>
      </c>
      <c r="AO461" s="144" t="s">
        <v>926</v>
      </c>
      <c r="AP461" s="144" t="s">
        <v>413</v>
      </c>
      <c r="AQ461" s="160" t="s">
        <v>922</v>
      </c>
      <c r="AR461" s="144" t="s">
        <v>923</v>
      </c>
    </row>
    <row r="462" spans="3:44">
      <c r="C462" s="160" t="s">
        <v>765</v>
      </c>
      <c r="D462" s="144" t="s">
        <v>414</v>
      </c>
      <c r="E462" s="161" t="s">
        <v>398</v>
      </c>
      <c r="F462" s="144" t="s">
        <v>399</v>
      </c>
      <c r="G462" s="144" t="s">
        <v>564</v>
      </c>
      <c r="H462" s="144" t="s">
        <v>415</v>
      </c>
      <c r="I462" s="144" t="s">
        <v>416</v>
      </c>
      <c r="J462" s="162">
        <v>45120193</v>
      </c>
      <c r="K462" s="163">
        <v>44460953</v>
      </c>
      <c r="L462" s="162">
        <v>44460953</v>
      </c>
      <c r="M462" s="162">
        <v>0</v>
      </c>
      <c r="N462" s="162">
        <v>0</v>
      </c>
      <c r="O462" s="162">
        <v>0</v>
      </c>
      <c r="P462" s="163">
        <v>40658439.770000003</v>
      </c>
      <c r="Q462" s="162">
        <v>40658439.770000003</v>
      </c>
      <c r="R462" s="162">
        <v>0</v>
      </c>
      <c r="S462" s="162">
        <v>40658439.770000003</v>
      </c>
      <c r="T462" s="162">
        <v>40658439.770000003</v>
      </c>
      <c r="U462" s="162">
        <v>3802513.23</v>
      </c>
      <c r="V462" s="162">
        <v>3802513.23</v>
      </c>
      <c r="W462" s="162">
        <v>3802513.23</v>
      </c>
      <c r="X462" s="162">
        <v>3802513.23</v>
      </c>
      <c r="Y462" s="162">
        <v>0</v>
      </c>
      <c r="Z462" s="162">
        <v>0</v>
      </c>
      <c r="AA462" s="162">
        <v>0</v>
      </c>
      <c r="AB462" s="164">
        <v>-659240</v>
      </c>
      <c r="AC462" s="162">
        <v>0</v>
      </c>
      <c r="AD462" s="144" t="s">
        <v>911</v>
      </c>
      <c r="AE462" s="165" t="s">
        <v>912</v>
      </c>
      <c r="AF462" s="144" t="s">
        <v>924</v>
      </c>
      <c r="AG462" s="144" t="s">
        <v>931</v>
      </c>
      <c r="AH462" s="144" t="s">
        <v>919</v>
      </c>
      <c r="AI462" s="144" t="s">
        <v>919</v>
      </c>
      <c r="AJ462" s="144" t="s">
        <v>919</v>
      </c>
      <c r="AK462" s="144" t="s">
        <v>912</v>
      </c>
      <c r="AL462" s="144" t="s">
        <v>919</v>
      </c>
      <c r="AM462" s="144" t="s">
        <v>919</v>
      </c>
      <c r="AN462" s="144" t="s">
        <v>920</v>
      </c>
      <c r="AO462" s="144" t="s">
        <v>926</v>
      </c>
      <c r="AP462" s="144" t="s">
        <v>416</v>
      </c>
      <c r="AQ462" s="160" t="s">
        <v>922</v>
      </c>
      <c r="AR462" s="144" t="s">
        <v>923</v>
      </c>
    </row>
    <row r="463" spans="3:44">
      <c r="C463" s="160" t="s">
        <v>765</v>
      </c>
      <c r="D463" s="144" t="s">
        <v>766</v>
      </c>
      <c r="E463" s="161" t="s">
        <v>398</v>
      </c>
      <c r="F463" s="144" t="s">
        <v>418</v>
      </c>
      <c r="G463" s="144" t="s">
        <v>564</v>
      </c>
      <c r="H463" s="144" t="s">
        <v>419</v>
      </c>
      <c r="I463" s="144" t="s">
        <v>420</v>
      </c>
      <c r="J463" s="162">
        <v>28480999</v>
      </c>
      <c r="K463" s="163">
        <v>28045534</v>
      </c>
      <c r="L463" s="162">
        <v>28045534</v>
      </c>
      <c r="M463" s="162">
        <v>0</v>
      </c>
      <c r="N463" s="162">
        <v>0</v>
      </c>
      <c r="O463" s="162">
        <v>0</v>
      </c>
      <c r="P463" s="163">
        <v>24689510</v>
      </c>
      <c r="Q463" s="162">
        <v>24689510</v>
      </c>
      <c r="R463" s="162">
        <v>0</v>
      </c>
      <c r="S463" s="162">
        <v>24689510</v>
      </c>
      <c r="T463" s="162">
        <v>24689510</v>
      </c>
      <c r="U463" s="162">
        <v>3356024</v>
      </c>
      <c r="V463" s="162">
        <v>3356024</v>
      </c>
      <c r="W463" s="162">
        <v>3356024</v>
      </c>
      <c r="X463" s="162">
        <v>3356024</v>
      </c>
      <c r="Y463" s="162">
        <v>0</v>
      </c>
      <c r="Z463" s="162">
        <v>0</v>
      </c>
      <c r="AA463" s="162">
        <v>0</v>
      </c>
      <c r="AB463" s="164">
        <v>-435465</v>
      </c>
      <c r="AC463" s="162">
        <v>0</v>
      </c>
      <c r="AD463" s="144" t="s">
        <v>911</v>
      </c>
      <c r="AE463" s="165" t="s">
        <v>912</v>
      </c>
      <c r="AF463" s="144" t="s">
        <v>932</v>
      </c>
      <c r="AG463" s="144" t="s">
        <v>933</v>
      </c>
      <c r="AH463" s="144" t="s">
        <v>934</v>
      </c>
      <c r="AI463" s="144" t="s">
        <v>919</v>
      </c>
      <c r="AJ463" s="144" t="s">
        <v>919</v>
      </c>
      <c r="AK463" s="144" t="s">
        <v>912</v>
      </c>
      <c r="AL463" s="144" t="s">
        <v>1005</v>
      </c>
      <c r="AM463" s="144" t="s">
        <v>1006</v>
      </c>
      <c r="AN463" s="144" t="s">
        <v>920</v>
      </c>
      <c r="AO463" s="144" t="s">
        <v>935</v>
      </c>
      <c r="AP463" s="144" t="s">
        <v>936</v>
      </c>
      <c r="AQ463" s="160" t="s">
        <v>922</v>
      </c>
      <c r="AR463" s="144" t="s">
        <v>923</v>
      </c>
    </row>
    <row r="464" spans="3:44">
      <c r="C464" s="160" t="s">
        <v>765</v>
      </c>
      <c r="D464" s="144" t="s">
        <v>767</v>
      </c>
      <c r="E464" s="161" t="s">
        <v>398</v>
      </c>
      <c r="F464" s="144" t="s">
        <v>418</v>
      </c>
      <c r="G464" s="144" t="s">
        <v>564</v>
      </c>
      <c r="H464" s="144" t="s">
        <v>422</v>
      </c>
      <c r="I464" s="144" t="s">
        <v>423</v>
      </c>
      <c r="J464" s="162">
        <v>1539513</v>
      </c>
      <c r="K464" s="163">
        <v>1515974</v>
      </c>
      <c r="L464" s="162">
        <v>1515974</v>
      </c>
      <c r="M464" s="162">
        <v>0</v>
      </c>
      <c r="N464" s="162">
        <v>0</v>
      </c>
      <c r="O464" s="162">
        <v>0</v>
      </c>
      <c r="P464" s="163">
        <v>1334568</v>
      </c>
      <c r="Q464" s="162">
        <v>1334568</v>
      </c>
      <c r="R464" s="162">
        <v>0</v>
      </c>
      <c r="S464" s="162">
        <v>1334568</v>
      </c>
      <c r="T464" s="162">
        <v>1334568</v>
      </c>
      <c r="U464" s="162">
        <v>181406</v>
      </c>
      <c r="V464" s="162">
        <v>181406</v>
      </c>
      <c r="W464" s="162">
        <v>181406</v>
      </c>
      <c r="X464" s="162">
        <v>181406</v>
      </c>
      <c r="Y464" s="162">
        <v>0</v>
      </c>
      <c r="Z464" s="162">
        <v>0</v>
      </c>
      <c r="AA464" s="162">
        <v>0</v>
      </c>
      <c r="AB464" s="164">
        <v>-23539</v>
      </c>
      <c r="AC464" s="162">
        <v>0</v>
      </c>
      <c r="AD464" s="144" t="s">
        <v>911</v>
      </c>
      <c r="AE464" s="165" t="s">
        <v>912</v>
      </c>
      <c r="AF464" s="144" t="s">
        <v>932</v>
      </c>
      <c r="AG464" s="144" t="s">
        <v>937</v>
      </c>
      <c r="AH464" s="144" t="s">
        <v>934</v>
      </c>
      <c r="AI464" s="144" t="s">
        <v>919</v>
      </c>
      <c r="AJ464" s="144" t="s">
        <v>919</v>
      </c>
      <c r="AK464" s="144" t="s">
        <v>912</v>
      </c>
      <c r="AL464" s="144" t="s">
        <v>1007</v>
      </c>
      <c r="AM464" s="144" t="s">
        <v>1008</v>
      </c>
      <c r="AN464" s="144" t="s">
        <v>920</v>
      </c>
      <c r="AO464" s="144" t="s">
        <v>935</v>
      </c>
      <c r="AP464" s="144" t="s">
        <v>938</v>
      </c>
      <c r="AQ464" s="160" t="s">
        <v>922</v>
      </c>
      <c r="AR464" s="144" t="s">
        <v>923</v>
      </c>
    </row>
    <row r="465" spans="3:44">
      <c r="C465" s="160" t="s">
        <v>765</v>
      </c>
      <c r="D465" s="144" t="s">
        <v>768</v>
      </c>
      <c r="E465" s="161" t="s">
        <v>398</v>
      </c>
      <c r="F465" s="144" t="s">
        <v>418</v>
      </c>
      <c r="G465" s="144" t="s">
        <v>564</v>
      </c>
      <c r="H465" s="144" t="s">
        <v>425</v>
      </c>
      <c r="I465" s="144" t="s">
        <v>426</v>
      </c>
      <c r="J465" s="162">
        <v>16164891</v>
      </c>
      <c r="K465" s="163">
        <v>15917735</v>
      </c>
      <c r="L465" s="162">
        <v>15917735</v>
      </c>
      <c r="M465" s="162">
        <v>0</v>
      </c>
      <c r="N465" s="162">
        <v>0</v>
      </c>
      <c r="O465" s="162">
        <v>0</v>
      </c>
      <c r="P465" s="163">
        <v>14012967</v>
      </c>
      <c r="Q465" s="162">
        <v>14012967</v>
      </c>
      <c r="R465" s="162">
        <v>0</v>
      </c>
      <c r="S465" s="162">
        <v>14012967</v>
      </c>
      <c r="T465" s="162">
        <v>14012967</v>
      </c>
      <c r="U465" s="162">
        <v>1904768</v>
      </c>
      <c r="V465" s="162">
        <v>1904768</v>
      </c>
      <c r="W465" s="162">
        <v>1904768</v>
      </c>
      <c r="X465" s="162">
        <v>1904768</v>
      </c>
      <c r="Y465" s="162">
        <v>0</v>
      </c>
      <c r="Z465" s="162">
        <v>0</v>
      </c>
      <c r="AA465" s="162">
        <v>0</v>
      </c>
      <c r="AB465" s="164">
        <v>-247156</v>
      </c>
      <c r="AC465" s="162">
        <v>0</v>
      </c>
      <c r="AD465" s="144" t="s">
        <v>911</v>
      </c>
      <c r="AE465" s="165" t="s">
        <v>912</v>
      </c>
      <c r="AF465" s="144" t="s">
        <v>939</v>
      </c>
      <c r="AG465" s="144" t="s">
        <v>940</v>
      </c>
      <c r="AH465" s="144" t="s">
        <v>934</v>
      </c>
      <c r="AI465" s="144" t="s">
        <v>919</v>
      </c>
      <c r="AJ465" s="144" t="s">
        <v>919</v>
      </c>
      <c r="AK465" s="144" t="s">
        <v>912</v>
      </c>
      <c r="AL465" s="144" t="s">
        <v>1009</v>
      </c>
      <c r="AM465" s="144" t="s">
        <v>1010</v>
      </c>
      <c r="AN465" s="144" t="s">
        <v>920</v>
      </c>
      <c r="AO465" s="144" t="s">
        <v>941</v>
      </c>
      <c r="AP465" s="144" t="s">
        <v>942</v>
      </c>
      <c r="AQ465" s="160" t="s">
        <v>922</v>
      </c>
      <c r="AR465" s="144" t="s">
        <v>923</v>
      </c>
    </row>
    <row r="466" spans="3:44">
      <c r="C466" s="160" t="s">
        <v>765</v>
      </c>
      <c r="D466" s="144" t="s">
        <v>769</v>
      </c>
      <c r="E466" s="161" t="s">
        <v>398</v>
      </c>
      <c r="F466" s="144" t="s">
        <v>418</v>
      </c>
      <c r="G466" s="144" t="s">
        <v>564</v>
      </c>
      <c r="H466" s="144" t="s">
        <v>428</v>
      </c>
      <c r="I466" s="144" t="s">
        <v>429</v>
      </c>
      <c r="J466" s="162">
        <v>4618540</v>
      </c>
      <c r="K466" s="163">
        <v>9095848</v>
      </c>
      <c r="L466" s="162">
        <v>9095848</v>
      </c>
      <c r="M466" s="162">
        <v>0</v>
      </c>
      <c r="N466" s="162">
        <v>0</v>
      </c>
      <c r="O466" s="162">
        <v>0</v>
      </c>
      <c r="P466" s="163">
        <v>8007409</v>
      </c>
      <c r="Q466" s="162">
        <v>8007409</v>
      </c>
      <c r="R466" s="162">
        <v>0</v>
      </c>
      <c r="S466" s="162">
        <v>8007409</v>
      </c>
      <c r="T466" s="162">
        <v>8007409</v>
      </c>
      <c r="U466" s="162">
        <v>1088439</v>
      </c>
      <c r="V466" s="162">
        <v>1088439</v>
      </c>
      <c r="W466" s="162">
        <v>1088439</v>
      </c>
      <c r="X466" s="162">
        <v>1088439</v>
      </c>
      <c r="Y466" s="162">
        <v>0</v>
      </c>
      <c r="Z466" s="162">
        <v>0</v>
      </c>
      <c r="AA466" s="162">
        <v>0</v>
      </c>
      <c r="AB466" s="164">
        <v>-141232</v>
      </c>
      <c r="AC466" s="162">
        <v>4618540</v>
      </c>
      <c r="AD466" s="144" t="s">
        <v>911</v>
      </c>
      <c r="AE466" s="165" t="s">
        <v>912</v>
      </c>
      <c r="AF466" s="144" t="s">
        <v>939</v>
      </c>
      <c r="AG466" s="144" t="s">
        <v>943</v>
      </c>
      <c r="AH466" s="144" t="s">
        <v>934</v>
      </c>
      <c r="AI466" s="144" t="s">
        <v>919</v>
      </c>
      <c r="AJ466" s="144" t="s">
        <v>919</v>
      </c>
      <c r="AK466" s="144" t="s">
        <v>912</v>
      </c>
      <c r="AL466" s="144" t="s">
        <v>1011</v>
      </c>
      <c r="AM466" s="144" t="s">
        <v>1012</v>
      </c>
      <c r="AN466" s="144" t="s">
        <v>920</v>
      </c>
      <c r="AO466" s="144" t="s">
        <v>941</v>
      </c>
      <c r="AP466" s="144" t="s">
        <v>944</v>
      </c>
      <c r="AQ466" s="160" t="s">
        <v>922</v>
      </c>
      <c r="AR466" s="144" t="s">
        <v>923</v>
      </c>
    </row>
    <row r="467" spans="3:44">
      <c r="C467" s="160" t="s">
        <v>765</v>
      </c>
      <c r="D467" s="144" t="s">
        <v>770</v>
      </c>
      <c r="E467" s="161" t="s">
        <v>398</v>
      </c>
      <c r="F467" s="144" t="s">
        <v>418</v>
      </c>
      <c r="G467" s="144" t="s">
        <v>564</v>
      </c>
      <c r="H467" s="144" t="s">
        <v>431</v>
      </c>
      <c r="I467" s="144" t="s">
        <v>432</v>
      </c>
      <c r="J467" s="162">
        <v>9237081</v>
      </c>
      <c r="K467" s="163">
        <v>4547925</v>
      </c>
      <c r="L467" s="162">
        <v>4547925</v>
      </c>
      <c r="M467" s="162">
        <v>0</v>
      </c>
      <c r="N467" s="162">
        <v>0</v>
      </c>
      <c r="O467" s="162">
        <v>0</v>
      </c>
      <c r="P467" s="163">
        <v>4003703</v>
      </c>
      <c r="Q467" s="162">
        <v>4003703</v>
      </c>
      <c r="R467" s="162">
        <v>0</v>
      </c>
      <c r="S467" s="162">
        <v>4003703</v>
      </c>
      <c r="T467" s="162">
        <v>4003703</v>
      </c>
      <c r="U467" s="162">
        <v>544222</v>
      </c>
      <c r="V467" s="162">
        <v>544222</v>
      </c>
      <c r="W467" s="162">
        <v>544222</v>
      </c>
      <c r="X467" s="162">
        <v>544222</v>
      </c>
      <c r="Y467" s="162">
        <v>0</v>
      </c>
      <c r="Z467" s="162">
        <v>0</v>
      </c>
      <c r="AA467" s="162">
        <v>0</v>
      </c>
      <c r="AB467" s="164">
        <v>-4689156</v>
      </c>
      <c r="AC467" s="162">
        <v>0</v>
      </c>
      <c r="AD467" s="144" t="s">
        <v>911</v>
      </c>
      <c r="AE467" s="165" t="s">
        <v>912</v>
      </c>
      <c r="AF467" s="144" t="s">
        <v>939</v>
      </c>
      <c r="AG467" s="144" t="s">
        <v>945</v>
      </c>
      <c r="AH467" s="144" t="s">
        <v>934</v>
      </c>
      <c r="AI467" s="144" t="s">
        <v>919</v>
      </c>
      <c r="AJ467" s="144" t="s">
        <v>919</v>
      </c>
      <c r="AK467" s="144" t="s">
        <v>912</v>
      </c>
      <c r="AL467" s="144" t="s">
        <v>1013</v>
      </c>
      <c r="AM467" s="144" t="s">
        <v>1014</v>
      </c>
      <c r="AN467" s="144" t="s">
        <v>920</v>
      </c>
      <c r="AO467" s="144" t="s">
        <v>941</v>
      </c>
      <c r="AP467" s="144" t="s">
        <v>946</v>
      </c>
      <c r="AQ467" s="160" t="s">
        <v>922</v>
      </c>
      <c r="AR467" s="144" t="s">
        <v>923</v>
      </c>
    </row>
    <row r="468" spans="3:44">
      <c r="C468" s="160" t="s">
        <v>765</v>
      </c>
      <c r="D468" s="144" t="s">
        <v>580</v>
      </c>
      <c r="E468" s="161" t="s">
        <v>398</v>
      </c>
      <c r="F468" s="144" t="s">
        <v>434</v>
      </c>
      <c r="G468" s="144" t="s">
        <v>564</v>
      </c>
      <c r="H468" s="144" t="s">
        <v>581</v>
      </c>
      <c r="I468" s="144" t="s">
        <v>582</v>
      </c>
      <c r="J468" s="162">
        <v>87136560</v>
      </c>
      <c r="K468" s="163">
        <v>87136560</v>
      </c>
      <c r="L468" s="162">
        <v>87136560</v>
      </c>
      <c r="M468" s="162">
        <v>0</v>
      </c>
      <c r="N468" s="162">
        <v>0</v>
      </c>
      <c r="O468" s="162">
        <v>0</v>
      </c>
      <c r="P468" s="163">
        <v>81967401.670000002</v>
      </c>
      <c r="Q468" s="162">
        <v>51244977</v>
      </c>
      <c r="R468" s="162">
        <v>0</v>
      </c>
      <c r="S468" s="162">
        <v>81967401.670000002</v>
      </c>
      <c r="T468" s="162">
        <v>81967401.670000002</v>
      </c>
      <c r="U468" s="162">
        <v>5169158.33</v>
      </c>
      <c r="V468" s="162">
        <v>5169158.33</v>
      </c>
      <c r="W468" s="162">
        <v>5169158.33</v>
      </c>
      <c r="X468" s="162">
        <v>5169158.33</v>
      </c>
      <c r="Y468" s="162">
        <v>0</v>
      </c>
      <c r="Z468" s="162">
        <v>0</v>
      </c>
      <c r="AA468" s="162">
        <v>0</v>
      </c>
      <c r="AB468" s="162">
        <v>0</v>
      </c>
      <c r="AC468" s="162">
        <v>0</v>
      </c>
      <c r="AD468" s="144" t="s">
        <v>911</v>
      </c>
      <c r="AE468" s="165" t="s">
        <v>913</v>
      </c>
      <c r="AF468" s="144" t="s">
        <v>947</v>
      </c>
      <c r="AG468" s="144" t="s">
        <v>1063</v>
      </c>
      <c r="AH468" s="144" t="s">
        <v>919</v>
      </c>
      <c r="AI468" s="144" t="s">
        <v>919</v>
      </c>
      <c r="AJ468" s="144" t="s">
        <v>919</v>
      </c>
      <c r="AK468" s="144" t="s">
        <v>912</v>
      </c>
      <c r="AL468" s="144" t="s">
        <v>919</v>
      </c>
      <c r="AM468" s="144" t="s">
        <v>919</v>
      </c>
      <c r="AN468" s="144" t="s">
        <v>949</v>
      </c>
      <c r="AO468" s="144" t="s">
        <v>950</v>
      </c>
      <c r="AP468" s="144" t="s">
        <v>582</v>
      </c>
      <c r="AQ468" s="160" t="s">
        <v>922</v>
      </c>
      <c r="AR468" s="144" t="s">
        <v>923</v>
      </c>
    </row>
    <row r="469" spans="3:44">
      <c r="C469" s="160" t="s">
        <v>765</v>
      </c>
      <c r="D469" s="144" t="s">
        <v>433</v>
      </c>
      <c r="E469" s="161" t="s">
        <v>398</v>
      </c>
      <c r="F469" s="144" t="s">
        <v>434</v>
      </c>
      <c r="G469" s="144" t="s">
        <v>564</v>
      </c>
      <c r="H469" s="144" t="s">
        <v>435</v>
      </c>
      <c r="I469" s="144" t="s">
        <v>436</v>
      </c>
      <c r="J469" s="162">
        <v>26711467</v>
      </c>
      <c r="K469" s="163">
        <v>35117392</v>
      </c>
      <c r="L469" s="162">
        <v>35117392</v>
      </c>
      <c r="M469" s="162">
        <v>0</v>
      </c>
      <c r="N469" s="162">
        <v>16155226.4</v>
      </c>
      <c r="O469" s="162">
        <v>0</v>
      </c>
      <c r="P469" s="163">
        <v>10282924.9</v>
      </c>
      <c r="Q469" s="162">
        <v>7016777.3600000003</v>
      </c>
      <c r="R469" s="162">
        <v>0</v>
      </c>
      <c r="S469" s="162">
        <v>26438151.300000001</v>
      </c>
      <c r="T469" s="162">
        <v>26438151.300000001</v>
      </c>
      <c r="U469" s="162">
        <v>8679240.6999999993</v>
      </c>
      <c r="V469" s="162">
        <v>8679240.6999999993</v>
      </c>
      <c r="W469" s="162">
        <v>8679240.6999999993</v>
      </c>
      <c r="X469" s="162">
        <v>8679240.6999999993</v>
      </c>
      <c r="Y469" s="162">
        <v>0</v>
      </c>
      <c r="Z469" s="162">
        <v>0</v>
      </c>
      <c r="AA469" s="162">
        <v>0</v>
      </c>
      <c r="AB469" s="162">
        <v>0</v>
      </c>
      <c r="AC469" s="162">
        <v>8405925</v>
      </c>
      <c r="AD469" s="144" t="s">
        <v>911</v>
      </c>
      <c r="AE469" s="165" t="s">
        <v>913</v>
      </c>
      <c r="AF469" s="144" t="s">
        <v>947</v>
      </c>
      <c r="AG469" s="144" t="s">
        <v>948</v>
      </c>
      <c r="AH469" s="144" t="s">
        <v>919</v>
      </c>
      <c r="AI469" s="144" t="s">
        <v>919</v>
      </c>
      <c r="AJ469" s="144" t="s">
        <v>919</v>
      </c>
      <c r="AK469" s="144" t="s">
        <v>912</v>
      </c>
      <c r="AL469" s="144" t="s">
        <v>919</v>
      </c>
      <c r="AM469" s="144" t="s">
        <v>919</v>
      </c>
      <c r="AN469" s="144" t="s">
        <v>949</v>
      </c>
      <c r="AO469" s="144" t="s">
        <v>950</v>
      </c>
      <c r="AP469" s="144" t="s">
        <v>436</v>
      </c>
      <c r="AQ469" s="160" t="s">
        <v>922</v>
      </c>
      <c r="AR469" s="144" t="s">
        <v>923</v>
      </c>
    </row>
    <row r="470" spans="3:44">
      <c r="C470" s="160" t="s">
        <v>765</v>
      </c>
      <c r="D470" s="144" t="s">
        <v>589</v>
      </c>
      <c r="E470" s="161" t="s">
        <v>398</v>
      </c>
      <c r="F470" s="144" t="s">
        <v>434</v>
      </c>
      <c r="G470" s="144" t="s">
        <v>564</v>
      </c>
      <c r="H470" s="144" t="s">
        <v>590</v>
      </c>
      <c r="I470" s="144" t="s">
        <v>590</v>
      </c>
      <c r="J470" s="162">
        <v>1318938874</v>
      </c>
      <c r="K470" s="163">
        <v>5794076358</v>
      </c>
      <c r="L470" s="162">
        <v>5794076358</v>
      </c>
      <c r="M470" s="162">
        <v>0</v>
      </c>
      <c r="N470" s="162">
        <v>437495760.63</v>
      </c>
      <c r="O470" s="162">
        <v>0</v>
      </c>
      <c r="P470" s="163">
        <v>4781949011.4499998</v>
      </c>
      <c r="Q470" s="162">
        <v>3927929130.96</v>
      </c>
      <c r="R470" s="162">
        <v>0</v>
      </c>
      <c r="S470" s="162">
        <v>5219444772.0799999</v>
      </c>
      <c r="T470" s="162">
        <v>5219444772.0799999</v>
      </c>
      <c r="U470" s="162">
        <v>574631585.91999996</v>
      </c>
      <c r="V470" s="162">
        <v>574631585.91999996</v>
      </c>
      <c r="W470" s="162">
        <v>574631585.91999996</v>
      </c>
      <c r="X470" s="162">
        <v>574631585.91999996</v>
      </c>
      <c r="Y470" s="162">
        <v>0</v>
      </c>
      <c r="Z470" s="162">
        <v>0</v>
      </c>
      <c r="AA470" s="162">
        <v>0</v>
      </c>
      <c r="AB470" s="164">
        <v>-20000000</v>
      </c>
      <c r="AC470" s="162">
        <v>4495137484</v>
      </c>
      <c r="AD470" s="144" t="s">
        <v>911</v>
      </c>
      <c r="AE470" s="165" t="s">
        <v>913</v>
      </c>
      <c r="AF470" s="144" t="s">
        <v>947</v>
      </c>
      <c r="AG470" s="144" t="s">
        <v>1066</v>
      </c>
      <c r="AH470" s="144" t="s">
        <v>919</v>
      </c>
      <c r="AI470" s="144" t="s">
        <v>919</v>
      </c>
      <c r="AJ470" s="144" t="s">
        <v>919</v>
      </c>
      <c r="AK470" s="144" t="s">
        <v>912</v>
      </c>
      <c r="AL470" s="144" t="s">
        <v>919</v>
      </c>
      <c r="AM470" s="144" t="s">
        <v>919</v>
      </c>
      <c r="AN470" s="144" t="s">
        <v>949</v>
      </c>
      <c r="AO470" s="144" t="s">
        <v>950</v>
      </c>
      <c r="AP470" s="144" t="s">
        <v>590</v>
      </c>
      <c r="AQ470" s="160" t="s">
        <v>922</v>
      </c>
      <c r="AR470" s="144" t="s">
        <v>923</v>
      </c>
    </row>
    <row r="471" spans="3:44">
      <c r="C471" s="160" t="s">
        <v>765</v>
      </c>
      <c r="D471" s="144" t="s">
        <v>511</v>
      </c>
      <c r="E471" s="161" t="s">
        <v>398</v>
      </c>
      <c r="F471" s="144" t="s">
        <v>434</v>
      </c>
      <c r="G471" s="144" t="s">
        <v>564</v>
      </c>
      <c r="H471" s="144" t="s">
        <v>512</v>
      </c>
      <c r="I471" s="144" t="s">
        <v>513</v>
      </c>
      <c r="J471" s="162">
        <v>2712000</v>
      </c>
      <c r="K471" s="163">
        <v>2712000</v>
      </c>
      <c r="L471" s="162">
        <v>2712000</v>
      </c>
      <c r="M471" s="162">
        <v>0</v>
      </c>
      <c r="N471" s="162">
        <v>1114770</v>
      </c>
      <c r="O471" s="162">
        <v>0</v>
      </c>
      <c r="P471" s="163">
        <v>1597230</v>
      </c>
      <c r="Q471" s="162">
        <v>1407006</v>
      </c>
      <c r="R471" s="162">
        <v>0</v>
      </c>
      <c r="S471" s="162">
        <v>2712000</v>
      </c>
      <c r="T471" s="162">
        <v>2712000</v>
      </c>
      <c r="U471" s="162">
        <v>0</v>
      </c>
      <c r="V471" s="162">
        <v>0</v>
      </c>
      <c r="W471" s="162">
        <v>0</v>
      </c>
      <c r="X471" s="162">
        <v>0</v>
      </c>
      <c r="Y471" s="162">
        <v>0</v>
      </c>
      <c r="Z471" s="162">
        <v>0</v>
      </c>
      <c r="AA471" s="162">
        <v>0</v>
      </c>
      <c r="AB471" s="162">
        <v>0</v>
      </c>
      <c r="AC471" s="162">
        <v>0</v>
      </c>
      <c r="AD471" s="144" t="s">
        <v>911</v>
      </c>
      <c r="AE471" s="165" t="s">
        <v>913</v>
      </c>
      <c r="AF471" s="144" t="s">
        <v>1015</v>
      </c>
      <c r="AG471" s="144" t="s">
        <v>1016</v>
      </c>
      <c r="AH471" s="144" t="s">
        <v>919</v>
      </c>
      <c r="AI471" s="144" t="s">
        <v>919</v>
      </c>
      <c r="AJ471" s="144" t="s">
        <v>919</v>
      </c>
      <c r="AK471" s="144" t="s">
        <v>912</v>
      </c>
      <c r="AL471" s="144" t="s">
        <v>919</v>
      </c>
      <c r="AM471" s="144" t="s">
        <v>919</v>
      </c>
      <c r="AN471" s="144" t="s">
        <v>949</v>
      </c>
      <c r="AO471" s="144" t="s">
        <v>1017</v>
      </c>
      <c r="AP471" s="144" t="s">
        <v>513</v>
      </c>
      <c r="AQ471" s="160" t="s">
        <v>922</v>
      </c>
      <c r="AR471" s="144" t="s">
        <v>923</v>
      </c>
    </row>
    <row r="472" spans="3:44">
      <c r="C472" s="160" t="s">
        <v>765</v>
      </c>
      <c r="D472" s="144" t="s">
        <v>514</v>
      </c>
      <c r="E472" s="161" t="s">
        <v>398</v>
      </c>
      <c r="F472" s="144" t="s">
        <v>434</v>
      </c>
      <c r="G472" s="144" t="s">
        <v>564</v>
      </c>
      <c r="H472" s="144" t="s">
        <v>515</v>
      </c>
      <c r="I472" s="144" t="s">
        <v>516</v>
      </c>
      <c r="J472" s="162">
        <v>7200000</v>
      </c>
      <c r="K472" s="163">
        <v>7200000</v>
      </c>
      <c r="L472" s="162">
        <v>7200000</v>
      </c>
      <c r="M472" s="162">
        <v>0</v>
      </c>
      <c r="N472" s="162">
        <v>4554956.55</v>
      </c>
      <c r="O472" s="162">
        <v>0</v>
      </c>
      <c r="P472" s="163">
        <v>2645043.4500000002</v>
      </c>
      <c r="Q472" s="162">
        <v>2645043.4500000002</v>
      </c>
      <c r="R472" s="162">
        <v>0</v>
      </c>
      <c r="S472" s="162">
        <v>7200000</v>
      </c>
      <c r="T472" s="162">
        <v>7200000</v>
      </c>
      <c r="U472" s="162">
        <v>0</v>
      </c>
      <c r="V472" s="162">
        <v>0</v>
      </c>
      <c r="W472" s="162">
        <v>0</v>
      </c>
      <c r="X472" s="162">
        <v>0</v>
      </c>
      <c r="Y472" s="162">
        <v>0</v>
      </c>
      <c r="Z472" s="162">
        <v>0</v>
      </c>
      <c r="AA472" s="162">
        <v>0</v>
      </c>
      <c r="AB472" s="162">
        <v>0</v>
      </c>
      <c r="AC472" s="162">
        <v>0</v>
      </c>
      <c r="AD472" s="144" t="s">
        <v>911</v>
      </c>
      <c r="AE472" s="165" t="s">
        <v>913</v>
      </c>
      <c r="AF472" s="144" t="s">
        <v>1015</v>
      </c>
      <c r="AG472" s="144" t="s">
        <v>1018</v>
      </c>
      <c r="AH472" s="144" t="s">
        <v>919</v>
      </c>
      <c r="AI472" s="144" t="s">
        <v>919</v>
      </c>
      <c r="AJ472" s="144" t="s">
        <v>919</v>
      </c>
      <c r="AK472" s="144" t="s">
        <v>912</v>
      </c>
      <c r="AL472" s="144" t="s">
        <v>919</v>
      </c>
      <c r="AM472" s="144" t="s">
        <v>919</v>
      </c>
      <c r="AN472" s="144" t="s">
        <v>949</v>
      </c>
      <c r="AO472" s="144" t="s">
        <v>1017</v>
      </c>
      <c r="AP472" s="144" t="s">
        <v>516</v>
      </c>
      <c r="AQ472" s="160" t="s">
        <v>922</v>
      </c>
      <c r="AR472" s="144" t="s">
        <v>923</v>
      </c>
    </row>
    <row r="473" spans="3:44">
      <c r="C473" s="160" t="s">
        <v>765</v>
      </c>
      <c r="D473" s="144" t="s">
        <v>517</v>
      </c>
      <c r="E473" s="161" t="s">
        <v>398</v>
      </c>
      <c r="F473" s="144" t="s">
        <v>434</v>
      </c>
      <c r="G473" s="144" t="s">
        <v>564</v>
      </c>
      <c r="H473" s="144" t="s">
        <v>518</v>
      </c>
      <c r="I473" s="144" t="s">
        <v>519</v>
      </c>
      <c r="J473" s="162">
        <v>3476000</v>
      </c>
      <c r="K473" s="163">
        <v>3514877</v>
      </c>
      <c r="L473" s="162">
        <v>3514877</v>
      </c>
      <c r="M473" s="162">
        <v>0</v>
      </c>
      <c r="N473" s="162">
        <v>157752.57999999999</v>
      </c>
      <c r="O473" s="162">
        <v>0</v>
      </c>
      <c r="P473" s="163">
        <v>3357124.42</v>
      </c>
      <c r="Q473" s="162">
        <v>3357124.42</v>
      </c>
      <c r="R473" s="162">
        <v>0</v>
      </c>
      <c r="S473" s="162">
        <v>3514877</v>
      </c>
      <c r="T473" s="162">
        <v>3514877</v>
      </c>
      <c r="U473" s="162">
        <v>0</v>
      </c>
      <c r="V473" s="162">
        <v>0</v>
      </c>
      <c r="W473" s="162">
        <v>0</v>
      </c>
      <c r="X473" s="162">
        <v>0</v>
      </c>
      <c r="Y473" s="162">
        <v>0</v>
      </c>
      <c r="Z473" s="162">
        <v>0</v>
      </c>
      <c r="AA473" s="162">
        <v>0</v>
      </c>
      <c r="AB473" s="162">
        <v>0</v>
      </c>
      <c r="AC473" s="162">
        <v>38877</v>
      </c>
      <c r="AD473" s="144" t="s">
        <v>911</v>
      </c>
      <c r="AE473" s="165" t="s">
        <v>913</v>
      </c>
      <c r="AF473" s="144" t="s">
        <v>1015</v>
      </c>
      <c r="AG473" s="144" t="s">
        <v>1019</v>
      </c>
      <c r="AH473" s="144" t="s">
        <v>919</v>
      </c>
      <c r="AI473" s="144" t="s">
        <v>919</v>
      </c>
      <c r="AJ473" s="144" t="s">
        <v>919</v>
      </c>
      <c r="AK473" s="144" t="s">
        <v>912</v>
      </c>
      <c r="AL473" s="144" t="s">
        <v>919</v>
      </c>
      <c r="AM473" s="144" t="s">
        <v>919</v>
      </c>
      <c r="AN473" s="144" t="s">
        <v>949</v>
      </c>
      <c r="AO473" s="144" t="s">
        <v>1017</v>
      </c>
      <c r="AP473" s="144" t="s">
        <v>519</v>
      </c>
      <c r="AQ473" s="160" t="s">
        <v>922</v>
      </c>
      <c r="AR473" s="144" t="s">
        <v>923</v>
      </c>
    </row>
    <row r="474" spans="3:44">
      <c r="C474" s="160" t="s">
        <v>765</v>
      </c>
      <c r="D474" s="144" t="s">
        <v>520</v>
      </c>
      <c r="E474" s="161" t="s">
        <v>398</v>
      </c>
      <c r="F474" s="144" t="s">
        <v>434</v>
      </c>
      <c r="G474" s="144" t="s">
        <v>564</v>
      </c>
      <c r="H474" s="144" t="s">
        <v>521</v>
      </c>
      <c r="I474" s="144" t="s">
        <v>522</v>
      </c>
      <c r="J474" s="162">
        <v>1000000</v>
      </c>
      <c r="K474" s="163">
        <v>0</v>
      </c>
      <c r="L474" s="162">
        <v>0</v>
      </c>
      <c r="M474" s="162">
        <v>0</v>
      </c>
      <c r="N474" s="162">
        <v>0</v>
      </c>
      <c r="O474" s="162">
        <v>0</v>
      </c>
      <c r="P474" s="163">
        <v>0</v>
      </c>
      <c r="Q474" s="162">
        <v>0</v>
      </c>
      <c r="R474" s="162">
        <v>0</v>
      </c>
      <c r="S474" s="162">
        <v>0</v>
      </c>
      <c r="T474" s="162">
        <v>0</v>
      </c>
      <c r="U474" s="162">
        <v>0</v>
      </c>
      <c r="V474" s="162">
        <v>0</v>
      </c>
      <c r="W474" s="162">
        <v>0</v>
      </c>
      <c r="X474" s="162">
        <v>0</v>
      </c>
      <c r="Y474" s="162">
        <v>0</v>
      </c>
      <c r="Z474" s="162">
        <v>0</v>
      </c>
      <c r="AA474" s="162">
        <v>0</v>
      </c>
      <c r="AB474" s="164">
        <v>-1000000</v>
      </c>
      <c r="AC474" s="162">
        <v>0</v>
      </c>
      <c r="AD474" s="144" t="s">
        <v>911</v>
      </c>
      <c r="AE474" s="165" t="s">
        <v>913</v>
      </c>
      <c r="AF474" s="144" t="s">
        <v>1015</v>
      </c>
      <c r="AG474" s="144" t="s">
        <v>1020</v>
      </c>
      <c r="AH474" s="144" t="s">
        <v>919</v>
      </c>
      <c r="AI474" s="144" t="s">
        <v>919</v>
      </c>
      <c r="AJ474" s="144" t="s">
        <v>919</v>
      </c>
      <c r="AK474" s="144" t="s">
        <v>912</v>
      </c>
      <c r="AL474" s="144" t="s">
        <v>919</v>
      </c>
      <c r="AM474" s="144" t="s">
        <v>919</v>
      </c>
      <c r="AN474" s="144" t="s">
        <v>949</v>
      </c>
      <c r="AO474" s="144" t="s">
        <v>1017</v>
      </c>
      <c r="AP474" s="144" t="s">
        <v>522</v>
      </c>
      <c r="AQ474" s="160" t="s">
        <v>922</v>
      </c>
      <c r="AR474" s="144" t="s">
        <v>923</v>
      </c>
    </row>
    <row r="475" spans="3:44">
      <c r="C475" s="160" t="s">
        <v>765</v>
      </c>
      <c r="D475" s="144" t="s">
        <v>528</v>
      </c>
      <c r="E475" s="161" t="s">
        <v>398</v>
      </c>
      <c r="F475" s="144" t="s">
        <v>434</v>
      </c>
      <c r="G475" s="144" t="s">
        <v>564</v>
      </c>
      <c r="H475" s="144" t="s">
        <v>529</v>
      </c>
      <c r="I475" s="144" t="s">
        <v>530</v>
      </c>
      <c r="J475" s="162">
        <v>100000</v>
      </c>
      <c r="K475" s="163">
        <v>100000</v>
      </c>
      <c r="L475" s="162">
        <v>100000</v>
      </c>
      <c r="M475" s="162">
        <v>0</v>
      </c>
      <c r="N475" s="162">
        <v>0</v>
      </c>
      <c r="O475" s="162">
        <v>0</v>
      </c>
      <c r="P475" s="163">
        <v>42112</v>
      </c>
      <c r="Q475" s="162">
        <v>42112</v>
      </c>
      <c r="R475" s="162">
        <v>0</v>
      </c>
      <c r="S475" s="162">
        <v>42112</v>
      </c>
      <c r="T475" s="162">
        <v>42112</v>
      </c>
      <c r="U475" s="162">
        <v>57888</v>
      </c>
      <c r="V475" s="162">
        <v>57888</v>
      </c>
      <c r="W475" s="162">
        <v>57888</v>
      </c>
      <c r="X475" s="162">
        <v>57888</v>
      </c>
      <c r="Y475" s="162">
        <v>0</v>
      </c>
      <c r="Z475" s="162">
        <v>0</v>
      </c>
      <c r="AA475" s="162">
        <v>0</v>
      </c>
      <c r="AB475" s="162">
        <v>0</v>
      </c>
      <c r="AC475" s="162">
        <v>0</v>
      </c>
      <c r="AD475" s="144" t="s">
        <v>911</v>
      </c>
      <c r="AE475" s="165" t="s">
        <v>913</v>
      </c>
      <c r="AF475" s="144" t="s">
        <v>956</v>
      </c>
      <c r="AG475" s="144" t="s">
        <v>1025</v>
      </c>
      <c r="AH475" s="144" t="s">
        <v>919</v>
      </c>
      <c r="AI475" s="144" t="s">
        <v>919</v>
      </c>
      <c r="AJ475" s="144" t="s">
        <v>919</v>
      </c>
      <c r="AK475" s="144" t="s">
        <v>912</v>
      </c>
      <c r="AL475" s="144" t="s">
        <v>919</v>
      </c>
      <c r="AM475" s="144" t="s">
        <v>919</v>
      </c>
      <c r="AN475" s="144" t="s">
        <v>949</v>
      </c>
      <c r="AO475" s="144" t="s">
        <v>958</v>
      </c>
      <c r="AP475" s="144" t="s">
        <v>530</v>
      </c>
      <c r="AQ475" s="160" t="s">
        <v>922</v>
      </c>
      <c r="AR475" s="144" t="s">
        <v>923</v>
      </c>
    </row>
    <row r="476" spans="3:44">
      <c r="C476" s="160" t="s">
        <v>765</v>
      </c>
      <c r="D476" s="144" t="s">
        <v>446</v>
      </c>
      <c r="E476" s="161" t="s">
        <v>398</v>
      </c>
      <c r="F476" s="144" t="s">
        <v>434</v>
      </c>
      <c r="G476" s="144" t="s">
        <v>564</v>
      </c>
      <c r="H476" s="144" t="s">
        <v>447</v>
      </c>
      <c r="I476" s="144" t="s">
        <v>448</v>
      </c>
      <c r="J476" s="162">
        <v>5000000</v>
      </c>
      <c r="K476" s="163">
        <v>5000000</v>
      </c>
      <c r="L476" s="162">
        <v>5000000</v>
      </c>
      <c r="M476" s="162">
        <v>0</v>
      </c>
      <c r="N476" s="162">
        <v>128100</v>
      </c>
      <c r="O476" s="162">
        <v>0</v>
      </c>
      <c r="P476" s="163">
        <v>4785000</v>
      </c>
      <c r="Q476" s="162">
        <v>4785000</v>
      </c>
      <c r="R476" s="162">
        <v>0</v>
      </c>
      <c r="S476" s="162">
        <v>4913100</v>
      </c>
      <c r="T476" s="162">
        <v>4913100</v>
      </c>
      <c r="U476" s="162">
        <v>86900</v>
      </c>
      <c r="V476" s="162">
        <v>86900</v>
      </c>
      <c r="W476" s="162">
        <v>86900</v>
      </c>
      <c r="X476" s="162">
        <v>86900</v>
      </c>
      <c r="Y476" s="162">
        <v>0</v>
      </c>
      <c r="Z476" s="162">
        <v>0</v>
      </c>
      <c r="AA476" s="162">
        <v>0</v>
      </c>
      <c r="AB476" s="162">
        <v>0</v>
      </c>
      <c r="AC476" s="162">
        <v>0</v>
      </c>
      <c r="AD476" s="144" t="s">
        <v>911</v>
      </c>
      <c r="AE476" s="165" t="s">
        <v>913</v>
      </c>
      <c r="AF476" s="144" t="s">
        <v>956</v>
      </c>
      <c r="AG476" s="144" t="s">
        <v>957</v>
      </c>
      <c r="AH476" s="144" t="s">
        <v>919</v>
      </c>
      <c r="AI476" s="144" t="s">
        <v>919</v>
      </c>
      <c r="AJ476" s="144" t="s">
        <v>919</v>
      </c>
      <c r="AK476" s="144" t="s">
        <v>912</v>
      </c>
      <c r="AL476" s="144" t="s">
        <v>919</v>
      </c>
      <c r="AM476" s="144" t="s">
        <v>919</v>
      </c>
      <c r="AN476" s="144" t="s">
        <v>949</v>
      </c>
      <c r="AO476" s="144" t="s">
        <v>958</v>
      </c>
      <c r="AP476" s="144" t="s">
        <v>448</v>
      </c>
      <c r="AQ476" s="160" t="s">
        <v>922</v>
      </c>
      <c r="AR476" s="144" t="s">
        <v>923</v>
      </c>
    </row>
    <row r="477" spans="3:44">
      <c r="C477" s="160" t="s">
        <v>765</v>
      </c>
      <c r="D477" s="144" t="s">
        <v>454</v>
      </c>
      <c r="E477" s="161" t="s">
        <v>398</v>
      </c>
      <c r="F477" s="144" t="s">
        <v>434</v>
      </c>
      <c r="G477" s="144" t="s">
        <v>564</v>
      </c>
      <c r="H477" s="144" t="s">
        <v>455</v>
      </c>
      <c r="I477" s="144" t="s">
        <v>456</v>
      </c>
      <c r="J477" s="162">
        <v>50000</v>
      </c>
      <c r="K477" s="163">
        <v>550000</v>
      </c>
      <c r="L477" s="162">
        <v>550000</v>
      </c>
      <c r="M477" s="162">
        <v>0</v>
      </c>
      <c r="N477" s="162">
        <v>0</v>
      </c>
      <c r="O477" s="162">
        <v>0</v>
      </c>
      <c r="P477" s="163">
        <v>0</v>
      </c>
      <c r="Q477" s="162">
        <v>0</v>
      </c>
      <c r="R477" s="162">
        <v>0</v>
      </c>
      <c r="S477" s="162">
        <v>0</v>
      </c>
      <c r="T477" s="162">
        <v>0</v>
      </c>
      <c r="U477" s="162">
        <v>550000</v>
      </c>
      <c r="V477" s="162">
        <v>550000</v>
      </c>
      <c r="W477" s="162">
        <v>550000</v>
      </c>
      <c r="X477" s="162">
        <v>550000</v>
      </c>
      <c r="Y477" s="162">
        <v>0</v>
      </c>
      <c r="Z477" s="162">
        <v>0</v>
      </c>
      <c r="AA477" s="162">
        <v>0</v>
      </c>
      <c r="AB477" s="162">
        <v>0</v>
      </c>
      <c r="AC477" s="162">
        <v>500000</v>
      </c>
      <c r="AD477" s="144" t="s">
        <v>911</v>
      </c>
      <c r="AE477" s="165" t="s">
        <v>913</v>
      </c>
      <c r="AF477" s="144" t="s">
        <v>966</v>
      </c>
      <c r="AG477" s="144" t="s">
        <v>967</v>
      </c>
      <c r="AH477" s="144" t="s">
        <v>919</v>
      </c>
      <c r="AI477" s="144" t="s">
        <v>919</v>
      </c>
      <c r="AJ477" s="144" t="s">
        <v>919</v>
      </c>
      <c r="AK477" s="144" t="s">
        <v>912</v>
      </c>
      <c r="AL477" s="144" t="s">
        <v>919</v>
      </c>
      <c r="AM477" s="144" t="s">
        <v>919</v>
      </c>
      <c r="AN477" s="144" t="s">
        <v>949</v>
      </c>
      <c r="AO477" s="144" t="s">
        <v>968</v>
      </c>
      <c r="AP477" s="144" t="s">
        <v>456</v>
      </c>
      <c r="AQ477" s="160" t="s">
        <v>922</v>
      </c>
      <c r="AR477" s="144" t="s">
        <v>923</v>
      </c>
    </row>
    <row r="478" spans="3:44">
      <c r="C478" s="160" t="s">
        <v>765</v>
      </c>
      <c r="D478" s="144" t="s">
        <v>463</v>
      </c>
      <c r="E478" s="161" t="s">
        <v>398</v>
      </c>
      <c r="F478" s="144" t="s">
        <v>434</v>
      </c>
      <c r="G478" s="144" t="s">
        <v>564</v>
      </c>
      <c r="H478" s="144" t="s">
        <v>464</v>
      </c>
      <c r="I478" s="144" t="s">
        <v>465</v>
      </c>
      <c r="J478" s="162">
        <v>731000</v>
      </c>
      <c r="K478" s="163">
        <v>0</v>
      </c>
      <c r="L478" s="162">
        <v>0</v>
      </c>
      <c r="M478" s="162">
        <v>0</v>
      </c>
      <c r="N478" s="162">
        <v>0</v>
      </c>
      <c r="O478" s="162">
        <v>0</v>
      </c>
      <c r="P478" s="163">
        <v>0</v>
      </c>
      <c r="Q478" s="162">
        <v>0</v>
      </c>
      <c r="R478" s="162">
        <v>0</v>
      </c>
      <c r="S478" s="162">
        <v>0</v>
      </c>
      <c r="T478" s="162">
        <v>0</v>
      </c>
      <c r="U478" s="162">
        <v>0</v>
      </c>
      <c r="V478" s="162">
        <v>0</v>
      </c>
      <c r="W478" s="162">
        <v>0</v>
      </c>
      <c r="X478" s="162">
        <v>0</v>
      </c>
      <c r="Y478" s="162">
        <v>0</v>
      </c>
      <c r="Z478" s="162">
        <v>0</v>
      </c>
      <c r="AA478" s="162">
        <v>0</v>
      </c>
      <c r="AB478" s="164">
        <v>-731000</v>
      </c>
      <c r="AC478" s="162">
        <v>0</v>
      </c>
      <c r="AD478" s="144" t="s">
        <v>911</v>
      </c>
      <c r="AE478" s="165" t="s">
        <v>914</v>
      </c>
      <c r="AF478" s="144" t="s">
        <v>976</v>
      </c>
      <c r="AG478" s="144" t="s">
        <v>977</v>
      </c>
      <c r="AH478" s="144" t="s">
        <v>919</v>
      </c>
      <c r="AI478" s="144" t="s">
        <v>919</v>
      </c>
      <c r="AJ478" s="144" t="s">
        <v>919</v>
      </c>
      <c r="AK478" s="144" t="s">
        <v>912</v>
      </c>
      <c r="AL478" s="144" t="s">
        <v>919</v>
      </c>
      <c r="AM478" s="144" t="s">
        <v>919</v>
      </c>
      <c r="AN478" s="144" t="s">
        <v>971</v>
      </c>
      <c r="AO478" s="144" t="s">
        <v>978</v>
      </c>
      <c r="AP478" s="144" t="s">
        <v>465</v>
      </c>
      <c r="AQ478" s="160" t="s">
        <v>922</v>
      </c>
      <c r="AR478" s="144" t="s">
        <v>923</v>
      </c>
    </row>
    <row r="479" spans="3:44">
      <c r="C479" s="160" t="s">
        <v>765</v>
      </c>
      <c r="D479" s="144" t="s">
        <v>466</v>
      </c>
      <c r="E479" s="161" t="s">
        <v>398</v>
      </c>
      <c r="F479" s="144" t="s">
        <v>434</v>
      </c>
      <c r="G479" s="144" t="s">
        <v>564</v>
      </c>
      <c r="H479" s="144" t="s">
        <v>467</v>
      </c>
      <c r="I479" s="144" t="s">
        <v>468</v>
      </c>
      <c r="J479" s="162">
        <v>4364480</v>
      </c>
      <c r="K479" s="163">
        <v>0</v>
      </c>
      <c r="L479" s="162">
        <v>0</v>
      </c>
      <c r="M479" s="162">
        <v>0</v>
      </c>
      <c r="N479" s="162">
        <v>0</v>
      </c>
      <c r="O479" s="162">
        <v>0</v>
      </c>
      <c r="P479" s="163">
        <v>0</v>
      </c>
      <c r="Q479" s="162">
        <v>0</v>
      </c>
      <c r="R479" s="162">
        <v>0</v>
      </c>
      <c r="S479" s="162">
        <v>0</v>
      </c>
      <c r="T479" s="162">
        <v>0</v>
      </c>
      <c r="U479" s="162">
        <v>0</v>
      </c>
      <c r="V479" s="162">
        <v>0</v>
      </c>
      <c r="W479" s="162">
        <v>0</v>
      </c>
      <c r="X479" s="162">
        <v>0</v>
      </c>
      <c r="Y479" s="162">
        <v>0</v>
      </c>
      <c r="Z479" s="162">
        <v>0</v>
      </c>
      <c r="AA479" s="162">
        <v>0</v>
      </c>
      <c r="AB479" s="164">
        <v>-4364480</v>
      </c>
      <c r="AC479" s="162">
        <v>0</v>
      </c>
      <c r="AD479" s="144" t="s">
        <v>911</v>
      </c>
      <c r="AE479" s="165" t="s">
        <v>914</v>
      </c>
      <c r="AF479" s="144" t="s">
        <v>976</v>
      </c>
      <c r="AG479" s="144" t="s">
        <v>979</v>
      </c>
      <c r="AH479" s="144" t="s">
        <v>919</v>
      </c>
      <c r="AI479" s="144" t="s">
        <v>919</v>
      </c>
      <c r="AJ479" s="144" t="s">
        <v>919</v>
      </c>
      <c r="AK479" s="144" t="s">
        <v>912</v>
      </c>
      <c r="AL479" s="144" t="s">
        <v>919</v>
      </c>
      <c r="AM479" s="144" t="s">
        <v>919</v>
      </c>
      <c r="AN479" s="144" t="s">
        <v>971</v>
      </c>
      <c r="AO479" s="144" t="s">
        <v>978</v>
      </c>
      <c r="AP479" s="144" t="s">
        <v>468</v>
      </c>
      <c r="AQ479" s="160" t="s">
        <v>922</v>
      </c>
      <c r="AR479" s="144" t="s">
        <v>923</v>
      </c>
    </row>
    <row r="480" spans="3:44">
      <c r="C480" s="160" t="s">
        <v>765</v>
      </c>
      <c r="D480" s="144" t="s">
        <v>771</v>
      </c>
      <c r="E480" s="161" t="s">
        <v>398</v>
      </c>
      <c r="F480" s="144" t="s">
        <v>492</v>
      </c>
      <c r="G480" s="144" t="s">
        <v>564</v>
      </c>
      <c r="H480" s="144" t="s">
        <v>493</v>
      </c>
      <c r="I480" s="144" t="s">
        <v>494</v>
      </c>
      <c r="J480" s="162">
        <v>4341428</v>
      </c>
      <c r="K480" s="163">
        <v>4275049</v>
      </c>
      <c r="L480" s="162">
        <v>4275049</v>
      </c>
      <c r="M480" s="162">
        <v>0</v>
      </c>
      <c r="N480" s="162">
        <v>0</v>
      </c>
      <c r="O480" s="162">
        <v>0</v>
      </c>
      <c r="P480" s="163">
        <v>3763480</v>
      </c>
      <c r="Q480" s="162">
        <v>3763480</v>
      </c>
      <c r="R480" s="162">
        <v>0</v>
      </c>
      <c r="S480" s="162">
        <v>3763480</v>
      </c>
      <c r="T480" s="162">
        <v>3763480</v>
      </c>
      <c r="U480" s="162">
        <v>511569</v>
      </c>
      <c r="V480" s="162">
        <v>511569</v>
      </c>
      <c r="W480" s="162">
        <v>511569</v>
      </c>
      <c r="X480" s="162">
        <v>511569</v>
      </c>
      <c r="Y480" s="162">
        <v>0</v>
      </c>
      <c r="Z480" s="162">
        <v>0</v>
      </c>
      <c r="AA480" s="162">
        <v>0</v>
      </c>
      <c r="AB480" s="164">
        <v>-66379</v>
      </c>
      <c r="AC480" s="162">
        <v>0</v>
      </c>
      <c r="AD480" s="144" t="s">
        <v>911</v>
      </c>
      <c r="AE480" s="165" t="s">
        <v>916</v>
      </c>
      <c r="AF480" s="144" t="s">
        <v>992</v>
      </c>
      <c r="AG480" s="144" t="s">
        <v>993</v>
      </c>
      <c r="AH480" s="144" t="s">
        <v>934</v>
      </c>
      <c r="AI480" s="144" t="s">
        <v>919</v>
      </c>
      <c r="AJ480" s="144" t="s">
        <v>919</v>
      </c>
      <c r="AK480" s="144" t="s">
        <v>912</v>
      </c>
      <c r="AL480" s="144" t="s">
        <v>1048</v>
      </c>
      <c r="AM480" s="144" t="s">
        <v>1010</v>
      </c>
      <c r="AN480" s="144" t="s">
        <v>994</v>
      </c>
      <c r="AO480" s="144" t="s">
        <v>995</v>
      </c>
      <c r="AP480" s="144" t="s">
        <v>996</v>
      </c>
      <c r="AQ480" s="160" t="s">
        <v>922</v>
      </c>
      <c r="AR480" s="144" t="s">
        <v>923</v>
      </c>
    </row>
    <row r="481" spans="3:44">
      <c r="C481" s="160" t="s">
        <v>765</v>
      </c>
      <c r="D481" s="144" t="s">
        <v>772</v>
      </c>
      <c r="E481" s="161" t="s">
        <v>398</v>
      </c>
      <c r="F481" s="144" t="s">
        <v>492</v>
      </c>
      <c r="G481" s="144" t="s">
        <v>564</v>
      </c>
      <c r="H481" s="144" t="s">
        <v>496</v>
      </c>
      <c r="I481" s="144" t="s">
        <v>497</v>
      </c>
      <c r="J481" s="162">
        <v>769757</v>
      </c>
      <c r="K481" s="163">
        <v>757988</v>
      </c>
      <c r="L481" s="162">
        <v>757988</v>
      </c>
      <c r="M481" s="162">
        <v>0</v>
      </c>
      <c r="N481" s="162">
        <v>0</v>
      </c>
      <c r="O481" s="162">
        <v>0</v>
      </c>
      <c r="P481" s="163">
        <v>667285</v>
      </c>
      <c r="Q481" s="162">
        <v>667285</v>
      </c>
      <c r="R481" s="162">
        <v>0</v>
      </c>
      <c r="S481" s="162">
        <v>667285</v>
      </c>
      <c r="T481" s="162">
        <v>667285</v>
      </c>
      <c r="U481" s="162">
        <v>90703</v>
      </c>
      <c r="V481" s="162">
        <v>90703</v>
      </c>
      <c r="W481" s="162">
        <v>90703</v>
      </c>
      <c r="X481" s="162">
        <v>90703</v>
      </c>
      <c r="Y481" s="162">
        <v>0</v>
      </c>
      <c r="Z481" s="162">
        <v>0</v>
      </c>
      <c r="AA481" s="162">
        <v>0</v>
      </c>
      <c r="AB481" s="164">
        <v>-11769</v>
      </c>
      <c r="AC481" s="162">
        <v>0</v>
      </c>
      <c r="AD481" s="144" t="s">
        <v>911</v>
      </c>
      <c r="AE481" s="165" t="s">
        <v>916</v>
      </c>
      <c r="AF481" s="144" t="s">
        <v>992</v>
      </c>
      <c r="AG481" s="144" t="s">
        <v>993</v>
      </c>
      <c r="AH481" s="144" t="s">
        <v>997</v>
      </c>
      <c r="AI481" s="144" t="s">
        <v>919</v>
      </c>
      <c r="AJ481" s="144" t="s">
        <v>919</v>
      </c>
      <c r="AK481" s="144" t="s">
        <v>912</v>
      </c>
      <c r="AL481" s="144" t="s">
        <v>1049</v>
      </c>
      <c r="AM481" s="144" t="s">
        <v>1006</v>
      </c>
      <c r="AN481" s="144" t="s">
        <v>994</v>
      </c>
      <c r="AO481" s="144" t="s">
        <v>995</v>
      </c>
      <c r="AP481" s="144" t="s">
        <v>996</v>
      </c>
      <c r="AQ481" s="160" t="s">
        <v>922</v>
      </c>
      <c r="AR481" s="144" t="s">
        <v>923</v>
      </c>
    </row>
    <row r="482" spans="3:44">
      <c r="C482" s="160" t="s">
        <v>765</v>
      </c>
      <c r="D482" s="144" t="s">
        <v>500</v>
      </c>
      <c r="E482" s="161" t="s">
        <v>398</v>
      </c>
      <c r="F482" s="144" t="s">
        <v>400</v>
      </c>
      <c r="G482" s="144" t="s">
        <v>564</v>
      </c>
      <c r="H482" s="144" t="s">
        <v>501</v>
      </c>
      <c r="I482" s="144" t="s">
        <v>501</v>
      </c>
      <c r="J482" s="162">
        <v>1500000</v>
      </c>
      <c r="K482" s="163">
        <v>3000000</v>
      </c>
      <c r="L482" s="162">
        <v>3000000</v>
      </c>
      <c r="M482" s="162">
        <v>0</v>
      </c>
      <c r="N482" s="162">
        <v>0</v>
      </c>
      <c r="O482" s="162">
        <v>0</v>
      </c>
      <c r="P482" s="163">
        <v>1081947</v>
      </c>
      <c r="Q482" s="162">
        <v>1081947</v>
      </c>
      <c r="R482" s="162">
        <v>0</v>
      </c>
      <c r="S482" s="162">
        <v>1081947</v>
      </c>
      <c r="T482" s="162">
        <v>1081947</v>
      </c>
      <c r="U482" s="162">
        <v>1918053</v>
      </c>
      <c r="V482" s="162">
        <v>1918053</v>
      </c>
      <c r="W482" s="162">
        <v>1918053</v>
      </c>
      <c r="X482" s="162">
        <v>1918053</v>
      </c>
      <c r="Y482" s="162">
        <v>0</v>
      </c>
      <c r="Z482" s="162">
        <v>0</v>
      </c>
      <c r="AA482" s="162">
        <v>0</v>
      </c>
      <c r="AB482" s="162">
        <v>0</v>
      </c>
      <c r="AC482" s="162">
        <v>1500000</v>
      </c>
      <c r="AD482" s="144" t="s">
        <v>911</v>
      </c>
      <c r="AE482" s="165" t="s">
        <v>916</v>
      </c>
      <c r="AF482" s="144" t="s">
        <v>998</v>
      </c>
      <c r="AG482" s="144" t="s">
        <v>1001</v>
      </c>
      <c r="AH482" s="144" t="s">
        <v>919</v>
      </c>
      <c r="AI482" s="144" t="s">
        <v>919</v>
      </c>
      <c r="AJ482" s="144" t="s">
        <v>919</v>
      </c>
      <c r="AK482" s="144" t="s">
        <v>912</v>
      </c>
      <c r="AL482" s="144" t="s">
        <v>919</v>
      </c>
      <c r="AM482" s="144" t="s">
        <v>919</v>
      </c>
      <c r="AN482" s="144" t="s">
        <v>994</v>
      </c>
      <c r="AO482" s="144" t="s">
        <v>1000</v>
      </c>
      <c r="AP482" s="144" t="s">
        <v>501</v>
      </c>
      <c r="AQ482" s="160" t="s">
        <v>922</v>
      </c>
      <c r="AR482" s="144" t="s">
        <v>923</v>
      </c>
    </row>
    <row r="483" spans="3:44">
      <c r="C483" s="160" t="s">
        <v>773</v>
      </c>
      <c r="D483" s="144" t="s">
        <v>397</v>
      </c>
      <c r="E483" s="161" t="s">
        <v>398</v>
      </c>
      <c r="F483" s="144" t="s">
        <v>399</v>
      </c>
      <c r="G483" s="144" t="s">
        <v>400</v>
      </c>
      <c r="H483" s="144" t="s">
        <v>401</v>
      </c>
      <c r="I483" s="144" t="s">
        <v>402</v>
      </c>
      <c r="J483" s="162">
        <v>456871400</v>
      </c>
      <c r="K483" s="163">
        <v>444998449</v>
      </c>
      <c r="L483" s="162">
        <v>444998449</v>
      </c>
      <c r="M483" s="162">
        <v>0</v>
      </c>
      <c r="N483" s="162">
        <v>0</v>
      </c>
      <c r="O483" s="162">
        <v>0</v>
      </c>
      <c r="P483" s="163">
        <v>408374117.51999998</v>
      </c>
      <c r="Q483" s="162">
        <v>408374117.51999998</v>
      </c>
      <c r="R483" s="162">
        <v>0</v>
      </c>
      <c r="S483" s="162">
        <v>408374117.51999998</v>
      </c>
      <c r="T483" s="162">
        <v>408374117.51999998</v>
      </c>
      <c r="U483" s="162">
        <v>36624331.479999997</v>
      </c>
      <c r="V483" s="162">
        <v>36624331.479999997</v>
      </c>
      <c r="W483" s="162">
        <v>36624331.479999997</v>
      </c>
      <c r="X483" s="162">
        <v>36624331.479999997</v>
      </c>
      <c r="Y483" s="162">
        <v>0</v>
      </c>
      <c r="Z483" s="162">
        <v>0</v>
      </c>
      <c r="AA483" s="162">
        <v>0</v>
      </c>
      <c r="AB483" s="164">
        <v>-11872951</v>
      </c>
      <c r="AC483" s="162">
        <v>0</v>
      </c>
      <c r="AD483" s="144" t="s">
        <v>911</v>
      </c>
      <c r="AE483" s="165" t="s">
        <v>912</v>
      </c>
      <c r="AF483" s="144" t="s">
        <v>398</v>
      </c>
      <c r="AG483" s="144" t="s">
        <v>918</v>
      </c>
      <c r="AH483" s="144" t="s">
        <v>919</v>
      </c>
      <c r="AI483" s="144" t="s">
        <v>919</v>
      </c>
      <c r="AJ483" s="144" t="s">
        <v>919</v>
      </c>
      <c r="AK483" s="144" t="s">
        <v>912</v>
      </c>
      <c r="AL483" s="144" t="s">
        <v>919</v>
      </c>
      <c r="AM483" s="144" t="s">
        <v>919</v>
      </c>
      <c r="AN483" s="144" t="s">
        <v>920</v>
      </c>
      <c r="AO483" s="144" t="s">
        <v>921</v>
      </c>
      <c r="AP483" s="144" t="s">
        <v>402</v>
      </c>
      <c r="AQ483" s="160" t="s">
        <v>922</v>
      </c>
      <c r="AR483" s="144" t="s">
        <v>923</v>
      </c>
    </row>
    <row r="484" spans="3:44">
      <c r="C484" s="160" t="s">
        <v>773</v>
      </c>
      <c r="D484" s="144" t="s">
        <v>403</v>
      </c>
      <c r="E484" s="161" t="s">
        <v>398</v>
      </c>
      <c r="F484" s="144" t="s">
        <v>399</v>
      </c>
      <c r="G484" s="144" t="s">
        <v>400</v>
      </c>
      <c r="H484" s="144" t="s">
        <v>404</v>
      </c>
      <c r="I484" s="144" t="s">
        <v>405</v>
      </c>
      <c r="J484" s="162">
        <v>96537943</v>
      </c>
      <c r="K484" s="163">
        <v>96537943</v>
      </c>
      <c r="L484" s="162">
        <v>96537943</v>
      </c>
      <c r="M484" s="162">
        <v>0</v>
      </c>
      <c r="N484" s="162">
        <v>0</v>
      </c>
      <c r="O484" s="162">
        <v>0</v>
      </c>
      <c r="P484" s="163">
        <v>87890033.189999998</v>
      </c>
      <c r="Q484" s="162">
        <v>87890033.189999998</v>
      </c>
      <c r="R484" s="162">
        <v>0</v>
      </c>
      <c r="S484" s="162">
        <v>87890033.189999998</v>
      </c>
      <c r="T484" s="162">
        <v>87890033.189999998</v>
      </c>
      <c r="U484" s="162">
        <v>8647909.8100000005</v>
      </c>
      <c r="V484" s="162">
        <v>8647909.8100000005</v>
      </c>
      <c r="W484" s="162">
        <v>8647909.8100000005</v>
      </c>
      <c r="X484" s="162">
        <v>8647909.8100000005</v>
      </c>
      <c r="Y484" s="162">
        <v>0</v>
      </c>
      <c r="Z484" s="162">
        <v>0</v>
      </c>
      <c r="AA484" s="162">
        <v>0</v>
      </c>
      <c r="AB484" s="162">
        <v>0</v>
      </c>
      <c r="AC484" s="162">
        <v>0</v>
      </c>
      <c r="AD484" s="144" t="s">
        <v>911</v>
      </c>
      <c r="AE484" s="165" t="s">
        <v>912</v>
      </c>
      <c r="AF484" s="144" t="s">
        <v>924</v>
      </c>
      <c r="AG484" s="144" t="s">
        <v>925</v>
      </c>
      <c r="AH484" s="144" t="s">
        <v>919</v>
      </c>
      <c r="AI484" s="144" t="s">
        <v>919</v>
      </c>
      <c r="AJ484" s="144" t="s">
        <v>919</v>
      </c>
      <c r="AK484" s="144" t="s">
        <v>912</v>
      </c>
      <c r="AL484" s="144" t="s">
        <v>919</v>
      </c>
      <c r="AM484" s="144" t="s">
        <v>919</v>
      </c>
      <c r="AN484" s="144" t="s">
        <v>920</v>
      </c>
      <c r="AO484" s="144" t="s">
        <v>926</v>
      </c>
      <c r="AP484" s="144" t="s">
        <v>405</v>
      </c>
      <c r="AQ484" s="160" t="s">
        <v>922</v>
      </c>
      <c r="AR484" s="144" t="s">
        <v>923</v>
      </c>
    </row>
    <row r="485" spans="3:44">
      <c r="C485" s="160" t="s">
        <v>773</v>
      </c>
      <c r="D485" s="144" t="s">
        <v>406</v>
      </c>
      <c r="E485" s="161" t="s">
        <v>398</v>
      </c>
      <c r="F485" s="144" t="s">
        <v>399</v>
      </c>
      <c r="G485" s="144" t="s">
        <v>400</v>
      </c>
      <c r="H485" s="144" t="s">
        <v>407</v>
      </c>
      <c r="I485" s="144" t="s">
        <v>408</v>
      </c>
      <c r="J485" s="162">
        <v>202322490</v>
      </c>
      <c r="K485" s="163">
        <v>196968506</v>
      </c>
      <c r="L485" s="162">
        <v>196968506</v>
      </c>
      <c r="M485" s="162">
        <v>0</v>
      </c>
      <c r="N485" s="162">
        <v>0</v>
      </c>
      <c r="O485" s="162">
        <v>0</v>
      </c>
      <c r="P485" s="163">
        <v>180244034.28</v>
      </c>
      <c r="Q485" s="162">
        <v>180244034.28</v>
      </c>
      <c r="R485" s="162">
        <v>0</v>
      </c>
      <c r="S485" s="162">
        <v>180244034.28</v>
      </c>
      <c r="T485" s="162">
        <v>180244034.28</v>
      </c>
      <c r="U485" s="162">
        <v>16724471.720000001</v>
      </c>
      <c r="V485" s="162">
        <v>16724471.720000001</v>
      </c>
      <c r="W485" s="162">
        <v>16724471.720000001</v>
      </c>
      <c r="X485" s="162">
        <v>16724471.720000001</v>
      </c>
      <c r="Y485" s="162">
        <v>0</v>
      </c>
      <c r="Z485" s="162">
        <v>0</v>
      </c>
      <c r="AA485" s="162">
        <v>0</v>
      </c>
      <c r="AB485" s="164">
        <v>-5353984</v>
      </c>
      <c r="AC485" s="162">
        <v>0</v>
      </c>
      <c r="AD485" s="144" t="s">
        <v>911</v>
      </c>
      <c r="AE485" s="165" t="s">
        <v>912</v>
      </c>
      <c r="AF485" s="144" t="s">
        <v>924</v>
      </c>
      <c r="AG485" s="144" t="s">
        <v>927</v>
      </c>
      <c r="AH485" s="144" t="s">
        <v>919</v>
      </c>
      <c r="AI485" s="144" t="s">
        <v>919</v>
      </c>
      <c r="AJ485" s="144" t="s">
        <v>919</v>
      </c>
      <c r="AK485" s="144" t="s">
        <v>912</v>
      </c>
      <c r="AL485" s="144" t="s">
        <v>919</v>
      </c>
      <c r="AM485" s="144" t="s">
        <v>919</v>
      </c>
      <c r="AN485" s="144" t="s">
        <v>920</v>
      </c>
      <c r="AO485" s="144" t="s">
        <v>926</v>
      </c>
      <c r="AP485" s="144" t="s">
        <v>408</v>
      </c>
      <c r="AQ485" s="160" t="s">
        <v>922</v>
      </c>
      <c r="AR485" s="144" t="s">
        <v>923</v>
      </c>
    </row>
    <row r="486" spans="3:44">
      <c r="C486" s="160" t="s">
        <v>773</v>
      </c>
      <c r="D486" s="144" t="s">
        <v>409</v>
      </c>
      <c r="E486" s="161" t="s">
        <v>410</v>
      </c>
      <c r="F486" s="144" t="s">
        <v>399</v>
      </c>
      <c r="G486" s="144" t="s">
        <v>400</v>
      </c>
      <c r="H486" s="144" t="s">
        <v>411</v>
      </c>
      <c r="I486" s="144" t="s">
        <v>411</v>
      </c>
      <c r="J486" s="162">
        <v>72653769</v>
      </c>
      <c r="K486" s="163">
        <v>71625226</v>
      </c>
      <c r="L486" s="162">
        <v>71625226</v>
      </c>
      <c r="M486" s="162">
        <v>0</v>
      </c>
      <c r="N486" s="162">
        <v>0</v>
      </c>
      <c r="O486" s="162">
        <v>0</v>
      </c>
      <c r="P486" s="163">
        <v>65183350.310000002</v>
      </c>
      <c r="Q486" s="162">
        <v>65183350.310000002</v>
      </c>
      <c r="R486" s="162">
        <v>0</v>
      </c>
      <c r="S486" s="162">
        <v>65183350.310000002</v>
      </c>
      <c r="T486" s="162">
        <v>65183350.310000002</v>
      </c>
      <c r="U486" s="162">
        <v>6441875.6900000004</v>
      </c>
      <c r="V486" s="162">
        <v>6441875.6900000004</v>
      </c>
      <c r="W486" s="162">
        <v>6441875.6900000004</v>
      </c>
      <c r="X486" s="162">
        <v>6441875.6900000004</v>
      </c>
      <c r="Y486" s="162">
        <v>0</v>
      </c>
      <c r="Z486" s="162">
        <v>0</v>
      </c>
      <c r="AA486" s="162">
        <v>0</v>
      </c>
      <c r="AB486" s="164">
        <v>-1028543</v>
      </c>
      <c r="AC486" s="162">
        <v>0</v>
      </c>
      <c r="AD486" s="144" t="s">
        <v>911</v>
      </c>
      <c r="AE486" s="165" t="s">
        <v>912</v>
      </c>
      <c r="AF486" s="144" t="s">
        <v>924</v>
      </c>
      <c r="AG486" s="144" t="s">
        <v>928</v>
      </c>
      <c r="AH486" s="144" t="s">
        <v>919</v>
      </c>
      <c r="AI486" s="144" t="s">
        <v>919</v>
      </c>
      <c r="AJ486" s="144" t="s">
        <v>919</v>
      </c>
      <c r="AK486" s="144" t="s">
        <v>912</v>
      </c>
      <c r="AL486" s="144" t="s">
        <v>919</v>
      </c>
      <c r="AM486" s="144" t="s">
        <v>919</v>
      </c>
      <c r="AN486" s="144" t="s">
        <v>920</v>
      </c>
      <c r="AO486" s="144" t="s">
        <v>926</v>
      </c>
      <c r="AP486" s="144" t="s">
        <v>411</v>
      </c>
      <c r="AQ486" s="160" t="s">
        <v>922</v>
      </c>
      <c r="AR486" s="144" t="s">
        <v>929</v>
      </c>
    </row>
    <row r="487" spans="3:44">
      <c r="C487" s="160" t="s">
        <v>773</v>
      </c>
      <c r="D487" s="144" t="s">
        <v>412</v>
      </c>
      <c r="E487" s="161" t="s">
        <v>398</v>
      </c>
      <c r="F487" s="144" t="s">
        <v>399</v>
      </c>
      <c r="G487" s="144" t="s">
        <v>400</v>
      </c>
      <c r="H487" s="144" t="s">
        <v>413</v>
      </c>
      <c r="I487" s="144" t="s">
        <v>413</v>
      </c>
      <c r="J487" s="162">
        <v>67822888</v>
      </c>
      <c r="K487" s="163">
        <v>67822888</v>
      </c>
      <c r="L487" s="162">
        <v>67822888</v>
      </c>
      <c r="M487" s="162">
        <v>0</v>
      </c>
      <c r="N487" s="162">
        <v>0</v>
      </c>
      <c r="O487" s="162">
        <v>0</v>
      </c>
      <c r="P487" s="163">
        <v>60671764.840000004</v>
      </c>
      <c r="Q487" s="162">
        <v>60671764.840000004</v>
      </c>
      <c r="R487" s="162">
        <v>0</v>
      </c>
      <c r="S487" s="162">
        <v>60671764.840000004</v>
      </c>
      <c r="T487" s="162">
        <v>60671764.840000004</v>
      </c>
      <c r="U487" s="162">
        <v>7151123.1600000001</v>
      </c>
      <c r="V487" s="162">
        <v>7151123.1600000001</v>
      </c>
      <c r="W487" s="162">
        <v>7151123.1600000001</v>
      </c>
      <c r="X487" s="162">
        <v>7151123.1600000001</v>
      </c>
      <c r="Y487" s="162">
        <v>0</v>
      </c>
      <c r="Z487" s="162">
        <v>0</v>
      </c>
      <c r="AA487" s="162">
        <v>0</v>
      </c>
      <c r="AB487" s="162">
        <v>0</v>
      </c>
      <c r="AC487" s="162">
        <v>0</v>
      </c>
      <c r="AD487" s="144" t="s">
        <v>911</v>
      </c>
      <c r="AE487" s="165" t="s">
        <v>912</v>
      </c>
      <c r="AF487" s="144" t="s">
        <v>924</v>
      </c>
      <c r="AG487" s="144" t="s">
        <v>930</v>
      </c>
      <c r="AH487" s="144" t="s">
        <v>919</v>
      </c>
      <c r="AI487" s="144" t="s">
        <v>919</v>
      </c>
      <c r="AJ487" s="144" t="s">
        <v>919</v>
      </c>
      <c r="AK487" s="144" t="s">
        <v>912</v>
      </c>
      <c r="AL487" s="144" t="s">
        <v>919</v>
      </c>
      <c r="AM487" s="144" t="s">
        <v>919</v>
      </c>
      <c r="AN487" s="144" t="s">
        <v>920</v>
      </c>
      <c r="AO487" s="144" t="s">
        <v>926</v>
      </c>
      <c r="AP487" s="144" t="s">
        <v>413</v>
      </c>
      <c r="AQ487" s="160" t="s">
        <v>922</v>
      </c>
      <c r="AR487" s="144" t="s">
        <v>923</v>
      </c>
    </row>
    <row r="488" spans="3:44">
      <c r="C488" s="160" t="s">
        <v>773</v>
      </c>
      <c r="D488" s="144" t="s">
        <v>414</v>
      </c>
      <c r="E488" s="161" t="s">
        <v>398</v>
      </c>
      <c r="F488" s="144" t="s">
        <v>399</v>
      </c>
      <c r="G488" s="144" t="s">
        <v>400</v>
      </c>
      <c r="H488" s="144" t="s">
        <v>415</v>
      </c>
      <c r="I488" s="144" t="s">
        <v>416</v>
      </c>
      <c r="J488" s="162">
        <v>43551636</v>
      </c>
      <c r="K488" s="163">
        <v>42974520</v>
      </c>
      <c r="L488" s="162">
        <v>42974520</v>
      </c>
      <c r="M488" s="162">
        <v>0</v>
      </c>
      <c r="N488" s="162">
        <v>0</v>
      </c>
      <c r="O488" s="162">
        <v>0</v>
      </c>
      <c r="P488" s="163">
        <v>39482268.780000001</v>
      </c>
      <c r="Q488" s="162">
        <v>39482268.780000001</v>
      </c>
      <c r="R488" s="162">
        <v>0</v>
      </c>
      <c r="S488" s="162">
        <v>39482268.780000001</v>
      </c>
      <c r="T488" s="162">
        <v>39482268.780000001</v>
      </c>
      <c r="U488" s="162">
        <v>3492251.22</v>
      </c>
      <c r="V488" s="162">
        <v>3492251.22</v>
      </c>
      <c r="W488" s="162">
        <v>3492251.22</v>
      </c>
      <c r="X488" s="162">
        <v>3492251.22</v>
      </c>
      <c r="Y488" s="162">
        <v>0</v>
      </c>
      <c r="Z488" s="162">
        <v>0</v>
      </c>
      <c r="AA488" s="162">
        <v>0</v>
      </c>
      <c r="AB488" s="164">
        <v>-577116</v>
      </c>
      <c r="AC488" s="162">
        <v>0</v>
      </c>
      <c r="AD488" s="144" t="s">
        <v>911</v>
      </c>
      <c r="AE488" s="165" t="s">
        <v>912</v>
      </c>
      <c r="AF488" s="144" t="s">
        <v>924</v>
      </c>
      <c r="AG488" s="144" t="s">
        <v>931</v>
      </c>
      <c r="AH488" s="144" t="s">
        <v>919</v>
      </c>
      <c r="AI488" s="144" t="s">
        <v>919</v>
      </c>
      <c r="AJ488" s="144" t="s">
        <v>919</v>
      </c>
      <c r="AK488" s="144" t="s">
        <v>912</v>
      </c>
      <c r="AL488" s="144" t="s">
        <v>919</v>
      </c>
      <c r="AM488" s="144" t="s">
        <v>919</v>
      </c>
      <c r="AN488" s="144" t="s">
        <v>920</v>
      </c>
      <c r="AO488" s="144" t="s">
        <v>926</v>
      </c>
      <c r="AP488" s="144" t="s">
        <v>416</v>
      </c>
      <c r="AQ488" s="160" t="s">
        <v>922</v>
      </c>
      <c r="AR488" s="144" t="s">
        <v>923</v>
      </c>
    </row>
    <row r="489" spans="3:44">
      <c r="C489" s="160" t="s">
        <v>773</v>
      </c>
      <c r="D489" s="144" t="s">
        <v>774</v>
      </c>
      <c r="E489" s="161" t="s">
        <v>398</v>
      </c>
      <c r="F489" s="144" t="s">
        <v>418</v>
      </c>
      <c r="G489" s="144" t="s">
        <v>400</v>
      </c>
      <c r="H489" s="144" t="s">
        <v>419</v>
      </c>
      <c r="I489" s="144" t="s">
        <v>420</v>
      </c>
      <c r="J489" s="162">
        <v>80677955</v>
      </c>
      <c r="K489" s="163">
        <v>79535815</v>
      </c>
      <c r="L489" s="162">
        <v>79535815</v>
      </c>
      <c r="M489" s="162">
        <v>0</v>
      </c>
      <c r="N489" s="162">
        <v>0</v>
      </c>
      <c r="O489" s="162">
        <v>0</v>
      </c>
      <c r="P489" s="163">
        <v>72019085</v>
      </c>
      <c r="Q489" s="162">
        <v>72019085</v>
      </c>
      <c r="R489" s="162">
        <v>0</v>
      </c>
      <c r="S489" s="162">
        <v>72019085</v>
      </c>
      <c r="T489" s="162">
        <v>72019085</v>
      </c>
      <c r="U489" s="162">
        <v>7516730</v>
      </c>
      <c r="V489" s="162">
        <v>7516730</v>
      </c>
      <c r="W489" s="162">
        <v>7516730</v>
      </c>
      <c r="X489" s="162">
        <v>7516730</v>
      </c>
      <c r="Y489" s="162">
        <v>0</v>
      </c>
      <c r="Z489" s="162">
        <v>0</v>
      </c>
      <c r="AA489" s="162">
        <v>0</v>
      </c>
      <c r="AB489" s="164">
        <v>-1142140</v>
      </c>
      <c r="AC489" s="162">
        <v>0</v>
      </c>
      <c r="AD489" s="144" t="s">
        <v>911</v>
      </c>
      <c r="AE489" s="165" t="s">
        <v>912</v>
      </c>
      <c r="AF489" s="144" t="s">
        <v>932</v>
      </c>
      <c r="AG489" s="144" t="s">
        <v>933</v>
      </c>
      <c r="AH489" s="144" t="s">
        <v>934</v>
      </c>
      <c r="AI489" s="144" t="s">
        <v>919</v>
      </c>
      <c r="AJ489" s="144" t="s">
        <v>919</v>
      </c>
      <c r="AK489" s="144" t="s">
        <v>912</v>
      </c>
      <c r="AL489" s="144" t="s">
        <v>919</v>
      </c>
      <c r="AM489" s="144" t="s">
        <v>919</v>
      </c>
      <c r="AN489" s="144" t="s">
        <v>920</v>
      </c>
      <c r="AO489" s="144" t="s">
        <v>935</v>
      </c>
      <c r="AP489" s="144" t="s">
        <v>936</v>
      </c>
      <c r="AQ489" s="160" t="s">
        <v>922</v>
      </c>
      <c r="AR489" s="144" t="s">
        <v>923</v>
      </c>
    </row>
    <row r="490" spans="3:44">
      <c r="C490" s="160" t="s">
        <v>773</v>
      </c>
      <c r="D490" s="144" t="s">
        <v>775</v>
      </c>
      <c r="E490" s="161" t="s">
        <v>398</v>
      </c>
      <c r="F490" s="144" t="s">
        <v>418</v>
      </c>
      <c r="G490" s="144" t="s">
        <v>400</v>
      </c>
      <c r="H490" s="144" t="s">
        <v>422</v>
      </c>
      <c r="I490" s="144" t="s">
        <v>423</v>
      </c>
      <c r="J490" s="162">
        <v>4360970</v>
      </c>
      <c r="K490" s="163">
        <v>4299233</v>
      </c>
      <c r="L490" s="162">
        <v>4299233</v>
      </c>
      <c r="M490" s="162">
        <v>0</v>
      </c>
      <c r="N490" s="162">
        <v>0</v>
      </c>
      <c r="O490" s="162">
        <v>0</v>
      </c>
      <c r="P490" s="163">
        <v>3891873</v>
      </c>
      <c r="Q490" s="162">
        <v>3891873</v>
      </c>
      <c r="R490" s="162">
        <v>0</v>
      </c>
      <c r="S490" s="162">
        <v>3891873</v>
      </c>
      <c r="T490" s="162">
        <v>3891873</v>
      </c>
      <c r="U490" s="162">
        <v>407360</v>
      </c>
      <c r="V490" s="162">
        <v>407360</v>
      </c>
      <c r="W490" s="162">
        <v>407360</v>
      </c>
      <c r="X490" s="162">
        <v>407360</v>
      </c>
      <c r="Y490" s="162">
        <v>0</v>
      </c>
      <c r="Z490" s="162">
        <v>0</v>
      </c>
      <c r="AA490" s="162">
        <v>0</v>
      </c>
      <c r="AB490" s="164">
        <v>-61737</v>
      </c>
      <c r="AC490" s="162">
        <v>0</v>
      </c>
      <c r="AD490" s="144" t="s">
        <v>911</v>
      </c>
      <c r="AE490" s="165" t="s">
        <v>912</v>
      </c>
      <c r="AF490" s="144" t="s">
        <v>932</v>
      </c>
      <c r="AG490" s="144" t="s">
        <v>937</v>
      </c>
      <c r="AH490" s="144" t="s">
        <v>934</v>
      </c>
      <c r="AI490" s="144" t="s">
        <v>919</v>
      </c>
      <c r="AJ490" s="144" t="s">
        <v>919</v>
      </c>
      <c r="AK490" s="144" t="s">
        <v>912</v>
      </c>
      <c r="AL490" s="144" t="s">
        <v>919</v>
      </c>
      <c r="AM490" s="144" t="s">
        <v>919</v>
      </c>
      <c r="AN490" s="144" t="s">
        <v>920</v>
      </c>
      <c r="AO490" s="144" t="s">
        <v>935</v>
      </c>
      <c r="AP490" s="144" t="s">
        <v>938</v>
      </c>
      <c r="AQ490" s="160" t="s">
        <v>922</v>
      </c>
      <c r="AR490" s="144" t="s">
        <v>923</v>
      </c>
    </row>
    <row r="491" spans="3:44">
      <c r="C491" s="160" t="s">
        <v>773</v>
      </c>
      <c r="D491" s="144" t="s">
        <v>776</v>
      </c>
      <c r="E491" s="161" t="s">
        <v>398</v>
      </c>
      <c r="F491" s="144" t="s">
        <v>418</v>
      </c>
      <c r="G491" s="144" t="s">
        <v>400</v>
      </c>
      <c r="H491" s="144" t="s">
        <v>425</v>
      </c>
      <c r="I491" s="144" t="s">
        <v>426</v>
      </c>
      <c r="J491" s="162">
        <v>45790190</v>
      </c>
      <c r="K491" s="163">
        <v>45141949</v>
      </c>
      <c r="L491" s="162">
        <v>45141949</v>
      </c>
      <c r="M491" s="162">
        <v>0</v>
      </c>
      <c r="N491" s="162">
        <v>0</v>
      </c>
      <c r="O491" s="162">
        <v>0</v>
      </c>
      <c r="P491" s="163">
        <v>40870558</v>
      </c>
      <c r="Q491" s="162">
        <v>40870558</v>
      </c>
      <c r="R491" s="162">
        <v>0</v>
      </c>
      <c r="S491" s="162">
        <v>40870558</v>
      </c>
      <c r="T491" s="162">
        <v>40870558</v>
      </c>
      <c r="U491" s="162">
        <v>4271391</v>
      </c>
      <c r="V491" s="162">
        <v>4271391</v>
      </c>
      <c r="W491" s="162">
        <v>4271391</v>
      </c>
      <c r="X491" s="162">
        <v>4271391</v>
      </c>
      <c r="Y491" s="162">
        <v>0</v>
      </c>
      <c r="Z491" s="162">
        <v>0</v>
      </c>
      <c r="AA491" s="162">
        <v>0</v>
      </c>
      <c r="AB491" s="164">
        <v>-648241</v>
      </c>
      <c r="AC491" s="162">
        <v>0</v>
      </c>
      <c r="AD491" s="144" t="s">
        <v>911</v>
      </c>
      <c r="AE491" s="165" t="s">
        <v>912</v>
      </c>
      <c r="AF491" s="144" t="s">
        <v>939</v>
      </c>
      <c r="AG491" s="144" t="s">
        <v>940</v>
      </c>
      <c r="AH491" s="144" t="s">
        <v>934</v>
      </c>
      <c r="AI491" s="144" t="s">
        <v>919</v>
      </c>
      <c r="AJ491" s="144" t="s">
        <v>919</v>
      </c>
      <c r="AK491" s="144" t="s">
        <v>912</v>
      </c>
      <c r="AL491" s="144" t="s">
        <v>919</v>
      </c>
      <c r="AM491" s="144" t="s">
        <v>919</v>
      </c>
      <c r="AN491" s="144" t="s">
        <v>920</v>
      </c>
      <c r="AO491" s="144" t="s">
        <v>941</v>
      </c>
      <c r="AP491" s="144" t="s">
        <v>942</v>
      </c>
      <c r="AQ491" s="160" t="s">
        <v>922</v>
      </c>
      <c r="AR491" s="144" t="s">
        <v>923</v>
      </c>
    </row>
    <row r="492" spans="3:44">
      <c r="C492" s="160" t="s">
        <v>773</v>
      </c>
      <c r="D492" s="144" t="s">
        <v>777</v>
      </c>
      <c r="E492" s="161" t="s">
        <v>398</v>
      </c>
      <c r="F492" s="144" t="s">
        <v>418</v>
      </c>
      <c r="G492" s="144" t="s">
        <v>400</v>
      </c>
      <c r="H492" s="144" t="s">
        <v>428</v>
      </c>
      <c r="I492" s="144" t="s">
        <v>429</v>
      </c>
      <c r="J492" s="162">
        <v>13082911</v>
      </c>
      <c r="K492" s="163">
        <v>25795399</v>
      </c>
      <c r="L492" s="162">
        <v>25795399</v>
      </c>
      <c r="M492" s="162">
        <v>0</v>
      </c>
      <c r="N492" s="162">
        <v>0</v>
      </c>
      <c r="O492" s="162">
        <v>0</v>
      </c>
      <c r="P492" s="163">
        <v>23320406</v>
      </c>
      <c r="Q492" s="162">
        <v>23320406</v>
      </c>
      <c r="R492" s="162">
        <v>0</v>
      </c>
      <c r="S492" s="162">
        <v>23320406</v>
      </c>
      <c r="T492" s="162">
        <v>23320406</v>
      </c>
      <c r="U492" s="162">
        <v>2474993</v>
      </c>
      <c r="V492" s="162">
        <v>2474993</v>
      </c>
      <c r="W492" s="162">
        <v>2474993</v>
      </c>
      <c r="X492" s="162">
        <v>2474993</v>
      </c>
      <c r="Y492" s="162">
        <v>0</v>
      </c>
      <c r="Z492" s="162">
        <v>0</v>
      </c>
      <c r="AA492" s="162">
        <v>0</v>
      </c>
      <c r="AB492" s="164">
        <v>-370424</v>
      </c>
      <c r="AC492" s="162">
        <v>13082912</v>
      </c>
      <c r="AD492" s="144" t="s">
        <v>911</v>
      </c>
      <c r="AE492" s="165" t="s">
        <v>912</v>
      </c>
      <c r="AF492" s="144" t="s">
        <v>939</v>
      </c>
      <c r="AG492" s="144" t="s">
        <v>943</v>
      </c>
      <c r="AH492" s="144" t="s">
        <v>934</v>
      </c>
      <c r="AI492" s="144" t="s">
        <v>919</v>
      </c>
      <c r="AJ492" s="144" t="s">
        <v>919</v>
      </c>
      <c r="AK492" s="144" t="s">
        <v>912</v>
      </c>
      <c r="AL492" s="144" t="s">
        <v>919</v>
      </c>
      <c r="AM492" s="144" t="s">
        <v>919</v>
      </c>
      <c r="AN492" s="144" t="s">
        <v>920</v>
      </c>
      <c r="AO492" s="144" t="s">
        <v>941</v>
      </c>
      <c r="AP492" s="144" t="s">
        <v>944</v>
      </c>
      <c r="AQ492" s="160" t="s">
        <v>922</v>
      </c>
      <c r="AR492" s="144" t="s">
        <v>923</v>
      </c>
    </row>
    <row r="493" spans="3:44">
      <c r="C493" s="160" t="s">
        <v>773</v>
      </c>
      <c r="D493" s="144" t="s">
        <v>778</v>
      </c>
      <c r="E493" s="161" t="s">
        <v>398</v>
      </c>
      <c r="F493" s="144" t="s">
        <v>418</v>
      </c>
      <c r="G493" s="144" t="s">
        <v>400</v>
      </c>
      <c r="H493" s="144" t="s">
        <v>431</v>
      </c>
      <c r="I493" s="144" t="s">
        <v>432</v>
      </c>
      <c r="J493" s="162">
        <v>26165824</v>
      </c>
      <c r="K493" s="163">
        <v>12897700</v>
      </c>
      <c r="L493" s="162">
        <v>12897700</v>
      </c>
      <c r="M493" s="162">
        <v>0</v>
      </c>
      <c r="N493" s="162">
        <v>0</v>
      </c>
      <c r="O493" s="162">
        <v>0</v>
      </c>
      <c r="P493" s="163">
        <v>11706413</v>
      </c>
      <c r="Q493" s="162">
        <v>11706413</v>
      </c>
      <c r="R493" s="162">
        <v>0</v>
      </c>
      <c r="S493" s="162">
        <v>11706413</v>
      </c>
      <c r="T493" s="162">
        <v>11706413</v>
      </c>
      <c r="U493" s="162">
        <v>1191287</v>
      </c>
      <c r="V493" s="162">
        <v>1191287</v>
      </c>
      <c r="W493" s="162">
        <v>1191287</v>
      </c>
      <c r="X493" s="162">
        <v>1191287</v>
      </c>
      <c r="Y493" s="162">
        <v>0</v>
      </c>
      <c r="Z493" s="162">
        <v>0</v>
      </c>
      <c r="AA493" s="162">
        <v>0</v>
      </c>
      <c r="AB493" s="164">
        <v>-13268124</v>
      </c>
      <c r="AC493" s="162">
        <v>0</v>
      </c>
      <c r="AD493" s="144" t="s">
        <v>911</v>
      </c>
      <c r="AE493" s="165" t="s">
        <v>912</v>
      </c>
      <c r="AF493" s="144" t="s">
        <v>939</v>
      </c>
      <c r="AG493" s="144" t="s">
        <v>945</v>
      </c>
      <c r="AH493" s="144" t="s">
        <v>934</v>
      </c>
      <c r="AI493" s="144" t="s">
        <v>919</v>
      </c>
      <c r="AJ493" s="144" t="s">
        <v>919</v>
      </c>
      <c r="AK493" s="144" t="s">
        <v>912</v>
      </c>
      <c r="AL493" s="144" t="s">
        <v>919</v>
      </c>
      <c r="AM493" s="144" t="s">
        <v>919</v>
      </c>
      <c r="AN493" s="144" t="s">
        <v>920</v>
      </c>
      <c r="AO493" s="144" t="s">
        <v>941</v>
      </c>
      <c r="AP493" s="144" t="s">
        <v>946</v>
      </c>
      <c r="AQ493" s="160" t="s">
        <v>922</v>
      </c>
      <c r="AR493" s="144" t="s">
        <v>923</v>
      </c>
    </row>
    <row r="494" spans="3:44">
      <c r="C494" s="160" t="s">
        <v>773</v>
      </c>
      <c r="D494" s="144" t="s">
        <v>433</v>
      </c>
      <c r="E494" s="161" t="s">
        <v>398</v>
      </c>
      <c r="F494" s="144" t="s">
        <v>434</v>
      </c>
      <c r="G494" s="144" t="s">
        <v>400</v>
      </c>
      <c r="H494" s="144" t="s">
        <v>435</v>
      </c>
      <c r="I494" s="144" t="s">
        <v>436</v>
      </c>
      <c r="J494" s="162">
        <v>59904195</v>
      </c>
      <c r="K494" s="163">
        <v>56335995</v>
      </c>
      <c r="L494" s="162">
        <v>56335995</v>
      </c>
      <c r="M494" s="162">
        <v>0</v>
      </c>
      <c r="N494" s="162">
        <v>491927.47</v>
      </c>
      <c r="O494" s="162">
        <v>0</v>
      </c>
      <c r="P494" s="163">
        <v>43842134.5</v>
      </c>
      <c r="Q494" s="162">
        <v>29385839.640000001</v>
      </c>
      <c r="R494" s="162">
        <v>0</v>
      </c>
      <c r="S494" s="162">
        <v>44334061.969999999</v>
      </c>
      <c r="T494" s="162">
        <v>44334061.969999999</v>
      </c>
      <c r="U494" s="162">
        <v>12001933.029999999</v>
      </c>
      <c r="V494" s="162">
        <v>12001933.029999999</v>
      </c>
      <c r="W494" s="162">
        <v>12001933.029999999</v>
      </c>
      <c r="X494" s="162">
        <v>12001933.029999999</v>
      </c>
      <c r="Y494" s="162">
        <v>0</v>
      </c>
      <c r="Z494" s="162">
        <v>0</v>
      </c>
      <c r="AA494" s="162">
        <v>0</v>
      </c>
      <c r="AB494" s="164">
        <v>-3568200</v>
      </c>
      <c r="AC494" s="162">
        <v>0</v>
      </c>
      <c r="AD494" s="144" t="s">
        <v>911</v>
      </c>
      <c r="AE494" s="165" t="s">
        <v>913</v>
      </c>
      <c r="AF494" s="144" t="s">
        <v>947</v>
      </c>
      <c r="AG494" s="144" t="s">
        <v>948</v>
      </c>
      <c r="AH494" s="144" t="s">
        <v>919</v>
      </c>
      <c r="AI494" s="144" t="s">
        <v>919</v>
      </c>
      <c r="AJ494" s="144" t="s">
        <v>919</v>
      </c>
      <c r="AK494" s="144" t="s">
        <v>912</v>
      </c>
      <c r="AL494" s="144" t="s">
        <v>919</v>
      </c>
      <c r="AM494" s="144" t="s">
        <v>919</v>
      </c>
      <c r="AN494" s="144" t="s">
        <v>949</v>
      </c>
      <c r="AO494" s="144" t="s">
        <v>950</v>
      </c>
      <c r="AP494" s="144" t="s">
        <v>436</v>
      </c>
      <c r="AQ494" s="160" t="s">
        <v>922</v>
      </c>
      <c r="AR494" s="144" t="s">
        <v>923</v>
      </c>
    </row>
    <row r="495" spans="3:44">
      <c r="C495" s="160" t="s">
        <v>773</v>
      </c>
      <c r="D495" s="144" t="s">
        <v>514</v>
      </c>
      <c r="E495" s="161" t="s">
        <v>398</v>
      </c>
      <c r="F495" s="144" t="s">
        <v>434</v>
      </c>
      <c r="G495" s="144" t="s">
        <v>400</v>
      </c>
      <c r="H495" s="144" t="s">
        <v>515</v>
      </c>
      <c r="I495" s="144" t="s">
        <v>516</v>
      </c>
      <c r="J495" s="162">
        <v>700000</v>
      </c>
      <c r="K495" s="163">
        <v>488000</v>
      </c>
      <c r="L495" s="162">
        <v>488000</v>
      </c>
      <c r="M495" s="162">
        <v>0</v>
      </c>
      <c r="N495" s="162">
        <v>35000</v>
      </c>
      <c r="O495" s="162">
        <v>0</v>
      </c>
      <c r="P495" s="163">
        <v>255861</v>
      </c>
      <c r="Q495" s="162">
        <v>255861</v>
      </c>
      <c r="R495" s="162">
        <v>0</v>
      </c>
      <c r="S495" s="162">
        <v>290861</v>
      </c>
      <c r="T495" s="162">
        <v>290861</v>
      </c>
      <c r="U495" s="162">
        <v>197139</v>
      </c>
      <c r="V495" s="162">
        <v>197139</v>
      </c>
      <c r="W495" s="162">
        <v>197139</v>
      </c>
      <c r="X495" s="162">
        <v>197139</v>
      </c>
      <c r="Y495" s="162">
        <v>0</v>
      </c>
      <c r="Z495" s="162">
        <v>0</v>
      </c>
      <c r="AA495" s="162">
        <v>0</v>
      </c>
      <c r="AB495" s="164">
        <v>-212000</v>
      </c>
      <c r="AC495" s="162">
        <v>0</v>
      </c>
      <c r="AD495" s="144" t="s">
        <v>911</v>
      </c>
      <c r="AE495" s="165" t="s">
        <v>913</v>
      </c>
      <c r="AF495" s="144" t="s">
        <v>1015</v>
      </c>
      <c r="AG495" s="144" t="s">
        <v>1018</v>
      </c>
      <c r="AH495" s="144" t="s">
        <v>919</v>
      </c>
      <c r="AI495" s="144" t="s">
        <v>919</v>
      </c>
      <c r="AJ495" s="144" t="s">
        <v>919</v>
      </c>
      <c r="AK495" s="144" t="s">
        <v>912</v>
      </c>
      <c r="AL495" s="144" t="s">
        <v>919</v>
      </c>
      <c r="AM495" s="144" t="s">
        <v>919</v>
      </c>
      <c r="AN495" s="144" t="s">
        <v>949</v>
      </c>
      <c r="AO495" s="144" t="s">
        <v>1017</v>
      </c>
      <c r="AP495" s="144" t="s">
        <v>516</v>
      </c>
      <c r="AQ495" s="160" t="s">
        <v>922</v>
      </c>
      <c r="AR495" s="144" t="s">
        <v>923</v>
      </c>
    </row>
    <row r="496" spans="3:44">
      <c r="C496" s="160" t="s">
        <v>773</v>
      </c>
      <c r="D496" s="144" t="s">
        <v>517</v>
      </c>
      <c r="E496" s="161" t="s">
        <v>398</v>
      </c>
      <c r="F496" s="144" t="s">
        <v>434</v>
      </c>
      <c r="G496" s="144" t="s">
        <v>400</v>
      </c>
      <c r="H496" s="144" t="s">
        <v>518</v>
      </c>
      <c r="I496" s="144" t="s">
        <v>519</v>
      </c>
      <c r="J496" s="162">
        <v>11474240</v>
      </c>
      <c r="K496" s="163">
        <v>11864240</v>
      </c>
      <c r="L496" s="162">
        <v>11864240</v>
      </c>
      <c r="M496" s="162">
        <v>0</v>
      </c>
      <c r="N496" s="162">
        <v>935573.78</v>
      </c>
      <c r="O496" s="162">
        <v>0</v>
      </c>
      <c r="P496" s="163">
        <v>7893963.5499999998</v>
      </c>
      <c r="Q496" s="162">
        <v>6528433.5700000003</v>
      </c>
      <c r="R496" s="162">
        <v>0</v>
      </c>
      <c r="S496" s="162">
        <v>8829537.3300000001</v>
      </c>
      <c r="T496" s="162">
        <v>8829537.3300000001</v>
      </c>
      <c r="U496" s="162">
        <v>3034702.67</v>
      </c>
      <c r="V496" s="162">
        <v>3034702.67</v>
      </c>
      <c r="W496" s="162">
        <v>3034702.67</v>
      </c>
      <c r="X496" s="162">
        <v>3034702.67</v>
      </c>
      <c r="Y496" s="162">
        <v>0</v>
      </c>
      <c r="Z496" s="162">
        <v>0</v>
      </c>
      <c r="AA496" s="162">
        <v>0</v>
      </c>
      <c r="AB496" s="164">
        <v>-1410000</v>
      </c>
      <c r="AC496" s="162">
        <v>1800000</v>
      </c>
      <c r="AD496" s="144" t="s">
        <v>911</v>
      </c>
      <c r="AE496" s="165" t="s">
        <v>913</v>
      </c>
      <c r="AF496" s="144" t="s">
        <v>1015</v>
      </c>
      <c r="AG496" s="144" t="s">
        <v>1019</v>
      </c>
      <c r="AH496" s="144" t="s">
        <v>919</v>
      </c>
      <c r="AI496" s="144" t="s">
        <v>919</v>
      </c>
      <c r="AJ496" s="144" t="s">
        <v>919</v>
      </c>
      <c r="AK496" s="144" t="s">
        <v>912</v>
      </c>
      <c r="AL496" s="144" t="s">
        <v>919</v>
      </c>
      <c r="AM496" s="144" t="s">
        <v>919</v>
      </c>
      <c r="AN496" s="144" t="s">
        <v>949</v>
      </c>
      <c r="AO496" s="144" t="s">
        <v>1017</v>
      </c>
      <c r="AP496" s="144" t="s">
        <v>519</v>
      </c>
      <c r="AQ496" s="160" t="s">
        <v>922</v>
      </c>
      <c r="AR496" s="144" t="s">
        <v>923</v>
      </c>
    </row>
    <row r="497" spans="3:44">
      <c r="C497" s="160" t="s">
        <v>773</v>
      </c>
      <c r="D497" s="144" t="s">
        <v>437</v>
      </c>
      <c r="E497" s="161" t="s">
        <v>398</v>
      </c>
      <c r="F497" s="144" t="s">
        <v>434</v>
      </c>
      <c r="G497" s="144" t="s">
        <v>400</v>
      </c>
      <c r="H497" s="144" t="s">
        <v>438</v>
      </c>
      <c r="I497" s="144" t="s">
        <v>439</v>
      </c>
      <c r="J497" s="162">
        <v>124500</v>
      </c>
      <c r="K497" s="163">
        <v>249000</v>
      </c>
      <c r="L497" s="162">
        <v>249000</v>
      </c>
      <c r="M497" s="162">
        <v>0</v>
      </c>
      <c r="N497" s="162">
        <v>248999.98</v>
      </c>
      <c r="O497" s="162">
        <v>0</v>
      </c>
      <c r="P497" s="163">
        <v>0</v>
      </c>
      <c r="Q497" s="162">
        <v>0</v>
      </c>
      <c r="R497" s="162">
        <v>0</v>
      </c>
      <c r="S497" s="162">
        <v>248999.98</v>
      </c>
      <c r="T497" s="162">
        <v>248999.98</v>
      </c>
      <c r="U497" s="162">
        <v>0.02</v>
      </c>
      <c r="V497" s="162">
        <v>0.02</v>
      </c>
      <c r="W497" s="162">
        <v>0.02</v>
      </c>
      <c r="X497" s="162">
        <v>0.02</v>
      </c>
      <c r="Y497" s="162">
        <v>0</v>
      </c>
      <c r="Z497" s="162">
        <v>0</v>
      </c>
      <c r="AA497" s="162">
        <v>0</v>
      </c>
      <c r="AB497" s="162">
        <v>0</v>
      </c>
      <c r="AC497" s="162">
        <v>124500</v>
      </c>
      <c r="AD497" s="144" t="s">
        <v>911</v>
      </c>
      <c r="AE497" s="165" t="s">
        <v>913</v>
      </c>
      <c r="AF497" s="144" t="s">
        <v>951</v>
      </c>
      <c r="AG497" s="144" t="s">
        <v>952</v>
      </c>
      <c r="AH497" s="144" t="s">
        <v>919</v>
      </c>
      <c r="AI497" s="144" t="s">
        <v>919</v>
      </c>
      <c r="AJ497" s="144" t="s">
        <v>919</v>
      </c>
      <c r="AK497" s="144" t="s">
        <v>912</v>
      </c>
      <c r="AL497" s="144" t="s">
        <v>919</v>
      </c>
      <c r="AM497" s="144" t="s">
        <v>919</v>
      </c>
      <c r="AN497" s="144" t="s">
        <v>949</v>
      </c>
      <c r="AO497" s="144" t="s">
        <v>953</v>
      </c>
      <c r="AP497" s="144" t="s">
        <v>439</v>
      </c>
      <c r="AQ497" s="160" t="s">
        <v>922</v>
      </c>
      <c r="AR497" s="144" t="s">
        <v>923</v>
      </c>
    </row>
    <row r="498" spans="3:44">
      <c r="C498" s="160" t="s">
        <v>773</v>
      </c>
      <c r="D498" s="144" t="s">
        <v>440</v>
      </c>
      <c r="E498" s="161" t="s">
        <v>398</v>
      </c>
      <c r="F498" s="144" t="s">
        <v>434</v>
      </c>
      <c r="G498" s="144" t="s">
        <v>400</v>
      </c>
      <c r="H498" s="144" t="s">
        <v>441</v>
      </c>
      <c r="I498" s="144" t="s">
        <v>442</v>
      </c>
      <c r="J498" s="162">
        <v>3679580</v>
      </c>
      <c r="K498" s="163">
        <v>4371253</v>
      </c>
      <c r="L498" s="162">
        <v>4371253</v>
      </c>
      <c r="M498" s="162">
        <v>0</v>
      </c>
      <c r="N498" s="162">
        <v>0</v>
      </c>
      <c r="O498" s="162">
        <v>0</v>
      </c>
      <c r="P498" s="163">
        <v>3652171.62</v>
      </c>
      <c r="Q498" s="162">
        <v>15999.99</v>
      </c>
      <c r="R498" s="162">
        <v>0</v>
      </c>
      <c r="S498" s="162">
        <v>3652171.62</v>
      </c>
      <c r="T498" s="162">
        <v>3652171.62</v>
      </c>
      <c r="U498" s="162">
        <v>719081.38</v>
      </c>
      <c r="V498" s="162">
        <v>719081.38</v>
      </c>
      <c r="W498" s="162">
        <v>719081.38</v>
      </c>
      <c r="X498" s="162">
        <v>719081.38</v>
      </c>
      <c r="Y498" s="162">
        <v>0</v>
      </c>
      <c r="Z498" s="162">
        <v>0</v>
      </c>
      <c r="AA498" s="162">
        <v>0</v>
      </c>
      <c r="AB498" s="162">
        <v>0</v>
      </c>
      <c r="AC498" s="162">
        <v>691673</v>
      </c>
      <c r="AD498" s="144" t="s">
        <v>911</v>
      </c>
      <c r="AE498" s="165" t="s">
        <v>913</v>
      </c>
      <c r="AF498" s="144" t="s">
        <v>951</v>
      </c>
      <c r="AG498" s="144" t="s">
        <v>954</v>
      </c>
      <c r="AH498" s="144" t="s">
        <v>919</v>
      </c>
      <c r="AI498" s="144" t="s">
        <v>919</v>
      </c>
      <c r="AJ498" s="144" t="s">
        <v>919</v>
      </c>
      <c r="AK498" s="144" t="s">
        <v>912</v>
      </c>
      <c r="AL498" s="144" t="s">
        <v>919</v>
      </c>
      <c r="AM498" s="144" t="s">
        <v>919</v>
      </c>
      <c r="AN498" s="144" t="s">
        <v>949</v>
      </c>
      <c r="AO498" s="144" t="s">
        <v>953</v>
      </c>
      <c r="AP498" s="144" t="s">
        <v>442</v>
      </c>
      <c r="AQ498" s="160" t="s">
        <v>922</v>
      </c>
      <c r="AR498" s="144" t="s">
        <v>923</v>
      </c>
    </row>
    <row r="499" spans="3:44">
      <c r="C499" s="160" t="s">
        <v>773</v>
      </c>
      <c r="D499" s="144" t="s">
        <v>525</v>
      </c>
      <c r="E499" s="161" t="s">
        <v>398</v>
      </c>
      <c r="F499" s="144" t="s">
        <v>434</v>
      </c>
      <c r="G499" s="144" t="s">
        <v>400</v>
      </c>
      <c r="H499" s="144" t="s">
        <v>526</v>
      </c>
      <c r="I499" s="144" t="s">
        <v>527</v>
      </c>
      <c r="J499" s="162">
        <v>1220400</v>
      </c>
      <c r="K499" s="163">
        <v>127506</v>
      </c>
      <c r="L499" s="162">
        <v>127506</v>
      </c>
      <c r="M499" s="162">
        <v>0</v>
      </c>
      <c r="N499" s="162">
        <v>0</v>
      </c>
      <c r="O499" s="162">
        <v>0</v>
      </c>
      <c r="P499" s="163">
        <v>75834.3</v>
      </c>
      <c r="Q499" s="162">
        <v>75834.3</v>
      </c>
      <c r="R499" s="162">
        <v>0</v>
      </c>
      <c r="S499" s="162">
        <v>75834.3</v>
      </c>
      <c r="T499" s="162">
        <v>75834.3</v>
      </c>
      <c r="U499" s="162">
        <v>51671.7</v>
      </c>
      <c r="V499" s="162">
        <v>51671.7</v>
      </c>
      <c r="W499" s="162">
        <v>51671.7</v>
      </c>
      <c r="X499" s="162">
        <v>51671.7</v>
      </c>
      <c r="Y499" s="162">
        <v>0</v>
      </c>
      <c r="Z499" s="162">
        <v>0</v>
      </c>
      <c r="AA499" s="162">
        <v>0</v>
      </c>
      <c r="AB499" s="164">
        <v>-1092894</v>
      </c>
      <c r="AC499" s="162">
        <v>0</v>
      </c>
      <c r="AD499" s="144" t="s">
        <v>911</v>
      </c>
      <c r="AE499" s="165" t="s">
        <v>913</v>
      </c>
      <c r="AF499" s="144" t="s">
        <v>1021</v>
      </c>
      <c r="AG499" s="144" t="s">
        <v>1024</v>
      </c>
      <c r="AH499" s="144" t="s">
        <v>919</v>
      </c>
      <c r="AI499" s="144" t="s">
        <v>919</v>
      </c>
      <c r="AJ499" s="144" t="s">
        <v>919</v>
      </c>
      <c r="AK499" s="144" t="s">
        <v>912</v>
      </c>
      <c r="AL499" s="144" t="s">
        <v>919</v>
      </c>
      <c r="AM499" s="144" t="s">
        <v>919</v>
      </c>
      <c r="AN499" s="144" t="s">
        <v>949</v>
      </c>
      <c r="AO499" s="144" t="s">
        <v>1023</v>
      </c>
      <c r="AP499" s="144" t="s">
        <v>527</v>
      </c>
      <c r="AQ499" s="160" t="s">
        <v>922</v>
      </c>
      <c r="AR499" s="144" t="s">
        <v>923</v>
      </c>
    </row>
    <row r="500" spans="3:44">
      <c r="C500" s="160" t="s">
        <v>773</v>
      </c>
      <c r="D500" s="144" t="s">
        <v>528</v>
      </c>
      <c r="E500" s="161" t="s">
        <v>398</v>
      </c>
      <c r="F500" s="144" t="s">
        <v>434</v>
      </c>
      <c r="G500" s="144" t="s">
        <v>400</v>
      </c>
      <c r="H500" s="144" t="s">
        <v>529</v>
      </c>
      <c r="I500" s="144" t="s">
        <v>530</v>
      </c>
      <c r="J500" s="162">
        <v>308394</v>
      </c>
      <c r="K500" s="163">
        <v>616788</v>
      </c>
      <c r="L500" s="162">
        <v>616788</v>
      </c>
      <c r="M500" s="162">
        <v>0</v>
      </c>
      <c r="N500" s="162">
        <v>200000</v>
      </c>
      <c r="O500" s="162">
        <v>0</v>
      </c>
      <c r="P500" s="163">
        <v>219090.64</v>
      </c>
      <c r="Q500" s="162">
        <v>219090.64</v>
      </c>
      <c r="R500" s="162">
        <v>0</v>
      </c>
      <c r="S500" s="162">
        <v>419090.64</v>
      </c>
      <c r="T500" s="162">
        <v>419090.64</v>
      </c>
      <c r="U500" s="162">
        <v>197697.36</v>
      </c>
      <c r="V500" s="162">
        <v>197697.36</v>
      </c>
      <c r="W500" s="162">
        <v>197697.36</v>
      </c>
      <c r="X500" s="162">
        <v>197697.36</v>
      </c>
      <c r="Y500" s="162">
        <v>0</v>
      </c>
      <c r="Z500" s="162">
        <v>0</v>
      </c>
      <c r="AA500" s="162">
        <v>0</v>
      </c>
      <c r="AB500" s="162">
        <v>0</v>
      </c>
      <c r="AC500" s="162">
        <v>308394</v>
      </c>
      <c r="AD500" s="144" t="s">
        <v>911</v>
      </c>
      <c r="AE500" s="165" t="s">
        <v>913</v>
      </c>
      <c r="AF500" s="144" t="s">
        <v>956</v>
      </c>
      <c r="AG500" s="144" t="s">
        <v>1025</v>
      </c>
      <c r="AH500" s="144" t="s">
        <v>919</v>
      </c>
      <c r="AI500" s="144" t="s">
        <v>919</v>
      </c>
      <c r="AJ500" s="144" t="s">
        <v>919</v>
      </c>
      <c r="AK500" s="144" t="s">
        <v>912</v>
      </c>
      <c r="AL500" s="144" t="s">
        <v>919</v>
      </c>
      <c r="AM500" s="144" t="s">
        <v>919</v>
      </c>
      <c r="AN500" s="144" t="s">
        <v>949</v>
      </c>
      <c r="AO500" s="144" t="s">
        <v>958</v>
      </c>
      <c r="AP500" s="144" t="s">
        <v>530</v>
      </c>
      <c r="AQ500" s="160" t="s">
        <v>922</v>
      </c>
      <c r="AR500" s="144" t="s">
        <v>923</v>
      </c>
    </row>
    <row r="501" spans="3:44">
      <c r="C501" s="160" t="s">
        <v>773</v>
      </c>
      <c r="D501" s="144" t="s">
        <v>446</v>
      </c>
      <c r="E501" s="161" t="s">
        <v>398</v>
      </c>
      <c r="F501" s="144" t="s">
        <v>434</v>
      </c>
      <c r="G501" s="144" t="s">
        <v>400</v>
      </c>
      <c r="H501" s="144" t="s">
        <v>447</v>
      </c>
      <c r="I501" s="144" t="s">
        <v>448</v>
      </c>
      <c r="J501" s="162">
        <v>4623743</v>
      </c>
      <c r="K501" s="163">
        <v>5911994</v>
      </c>
      <c r="L501" s="162">
        <v>5911994</v>
      </c>
      <c r="M501" s="162">
        <v>0</v>
      </c>
      <c r="N501" s="162">
        <v>0</v>
      </c>
      <c r="O501" s="162">
        <v>0</v>
      </c>
      <c r="P501" s="163">
        <v>3331700</v>
      </c>
      <c r="Q501" s="162">
        <v>3331700</v>
      </c>
      <c r="R501" s="162">
        <v>0</v>
      </c>
      <c r="S501" s="162">
        <v>3331700</v>
      </c>
      <c r="T501" s="162">
        <v>3331700</v>
      </c>
      <c r="U501" s="162">
        <v>2580294</v>
      </c>
      <c r="V501" s="162">
        <v>2580294</v>
      </c>
      <c r="W501" s="162">
        <v>2580294</v>
      </c>
      <c r="X501" s="162">
        <v>2580294</v>
      </c>
      <c r="Y501" s="162">
        <v>0</v>
      </c>
      <c r="Z501" s="162">
        <v>0</v>
      </c>
      <c r="AA501" s="162">
        <v>0</v>
      </c>
      <c r="AB501" s="162">
        <v>0</v>
      </c>
      <c r="AC501" s="162">
        <v>1288251</v>
      </c>
      <c r="AD501" s="144" t="s">
        <v>911</v>
      </c>
      <c r="AE501" s="165" t="s">
        <v>913</v>
      </c>
      <c r="AF501" s="144" t="s">
        <v>956</v>
      </c>
      <c r="AG501" s="144" t="s">
        <v>957</v>
      </c>
      <c r="AH501" s="144" t="s">
        <v>919</v>
      </c>
      <c r="AI501" s="144" t="s">
        <v>919</v>
      </c>
      <c r="AJ501" s="144" t="s">
        <v>919</v>
      </c>
      <c r="AK501" s="144" t="s">
        <v>912</v>
      </c>
      <c r="AL501" s="144" t="s">
        <v>919</v>
      </c>
      <c r="AM501" s="144" t="s">
        <v>919</v>
      </c>
      <c r="AN501" s="144" t="s">
        <v>949</v>
      </c>
      <c r="AO501" s="144" t="s">
        <v>958</v>
      </c>
      <c r="AP501" s="144" t="s">
        <v>448</v>
      </c>
      <c r="AQ501" s="160" t="s">
        <v>922</v>
      </c>
      <c r="AR501" s="144" t="s">
        <v>923</v>
      </c>
    </row>
    <row r="502" spans="3:44">
      <c r="C502" s="160" t="s">
        <v>773</v>
      </c>
      <c r="D502" s="144" t="s">
        <v>446</v>
      </c>
      <c r="E502" s="161" t="s">
        <v>410</v>
      </c>
      <c r="F502" s="144" t="s">
        <v>434</v>
      </c>
      <c r="G502" s="144" t="s">
        <v>400</v>
      </c>
      <c r="H502" s="144" t="s">
        <v>447</v>
      </c>
      <c r="I502" s="144" t="s">
        <v>448</v>
      </c>
      <c r="J502" s="162">
        <v>0</v>
      </c>
      <c r="K502" s="163">
        <v>3335491</v>
      </c>
      <c r="L502" s="162">
        <v>3335491</v>
      </c>
      <c r="M502" s="162">
        <v>0</v>
      </c>
      <c r="N502" s="162">
        <v>505700</v>
      </c>
      <c r="O502" s="162">
        <v>0</v>
      </c>
      <c r="P502" s="163">
        <v>1888900</v>
      </c>
      <c r="Q502" s="162">
        <v>1888900</v>
      </c>
      <c r="R502" s="162">
        <v>0</v>
      </c>
      <c r="S502" s="162">
        <v>2394600</v>
      </c>
      <c r="T502" s="162">
        <v>2394600</v>
      </c>
      <c r="U502" s="162">
        <v>940891</v>
      </c>
      <c r="V502" s="162">
        <v>940891</v>
      </c>
      <c r="W502" s="162">
        <v>940891</v>
      </c>
      <c r="X502" s="162">
        <v>940891</v>
      </c>
      <c r="Y502" s="162">
        <v>0</v>
      </c>
      <c r="Z502" s="162">
        <v>0</v>
      </c>
      <c r="AA502" s="162">
        <v>0</v>
      </c>
      <c r="AB502" s="162">
        <v>0</v>
      </c>
      <c r="AC502" s="162">
        <v>3335491</v>
      </c>
      <c r="AD502" s="144" t="s">
        <v>911</v>
      </c>
      <c r="AE502" s="165" t="s">
        <v>913</v>
      </c>
      <c r="AF502" s="144" t="s">
        <v>956</v>
      </c>
      <c r="AG502" s="144" t="s">
        <v>957</v>
      </c>
      <c r="AH502" s="144" t="s">
        <v>919</v>
      </c>
      <c r="AI502" s="144" t="s">
        <v>919</v>
      </c>
      <c r="AJ502" s="144" t="s">
        <v>919</v>
      </c>
      <c r="AK502" s="144" t="s">
        <v>912</v>
      </c>
      <c r="AL502" s="144" t="s">
        <v>919</v>
      </c>
      <c r="AM502" s="144" t="s">
        <v>919</v>
      </c>
      <c r="AN502" s="144" t="s">
        <v>949</v>
      </c>
      <c r="AO502" s="144" t="s">
        <v>958</v>
      </c>
      <c r="AP502" s="144" t="s">
        <v>448</v>
      </c>
      <c r="AQ502" s="160" t="s">
        <v>922</v>
      </c>
      <c r="AR502" s="144" t="s">
        <v>929</v>
      </c>
    </row>
    <row r="503" spans="3:44">
      <c r="C503" s="160" t="s">
        <v>773</v>
      </c>
      <c r="D503" s="144" t="s">
        <v>449</v>
      </c>
      <c r="E503" s="161" t="s">
        <v>398</v>
      </c>
      <c r="F503" s="144" t="s">
        <v>434</v>
      </c>
      <c r="G503" s="144" t="s">
        <v>400</v>
      </c>
      <c r="H503" s="144" t="s">
        <v>450</v>
      </c>
      <c r="I503" s="144" t="s">
        <v>450</v>
      </c>
      <c r="J503" s="162">
        <v>7000000</v>
      </c>
      <c r="K503" s="163">
        <v>7200000</v>
      </c>
      <c r="L503" s="162">
        <v>7200000</v>
      </c>
      <c r="M503" s="162">
        <v>0</v>
      </c>
      <c r="N503" s="162">
        <v>0</v>
      </c>
      <c r="O503" s="162">
        <v>0</v>
      </c>
      <c r="P503" s="163">
        <v>6976261</v>
      </c>
      <c r="Q503" s="162">
        <v>6976261</v>
      </c>
      <c r="R503" s="162">
        <v>0</v>
      </c>
      <c r="S503" s="162">
        <v>6976261</v>
      </c>
      <c r="T503" s="162">
        <v>6976261</v>
      </c>
      <c r="U503" s="162">
        <v>223739</v>
      </c>
      <c r="V503" s="162">
        <v>223739</v>
      </c>
      <c r="W503" s="162">
        <v>223739</v>
      </c>
      <c r="X503" s="162">
        <v>223739</v>
      </c>
      <c r="Y503" s="162">
        <v>0</v>
      </c>
      <c r="Z503" s="162">
        <v>0</v>
      </c>
      <c r="AA503" s="162">
        <v>0</v>
      </c>
      <c r="AB503" s="164">
        <v>-500000</v>
      </c>
      <c r="AC503" s="162">
        <v>700000</v>
      </c>
      <c r="AD503" s="144" t="s">
        <v>911</v>
      </c>
      <c r="AE503" s="165" t="s">
        <v>913</v>
      </c>
      <c r="AF503" s="144" t="s">
        <v>959</v>
      </c>
      <c r="AG503" s="144" t="s">
        <v>960</v>
      </c>
      <c r="AH503" s="144" t="s">
        <v>919</v>
      </c>
      <c r="AI503" s="144" t="s">
        <v>919</v>
      </c>
      <c r="AJ503" s="144" t="s">
        <v>919</v>
      </c>
      <c r="AK503" s="144" t="s">
        <v>912</v>
      </c>
      <c r="AL503" s="144" t="s">
        <v>919</v>
      </c>
      <c r="AM503" s="144" t="s">
        <v>919</v>
      </c>
      <c r="AN503" s="144" t="s">
        <v>949</v>
      </c>
      <c r="AO503" s="144" t="s">
        <v>961</v>
      </c>
      <c r="AP503" s="144" t="s">
        <v>450</v>
      </c>
      <c r="AQ503" s="160" t="s">
        <v>922</v>
      </c>
      <c r="AR503" s="144" t="s">
        <v>923</v>
      </c>
    </row>
    <row r="504" spans="3:44">
      <c r="C504" s="160" t="s">
        <v>773</v>
      </c>
      <c r="D504" s="144" t="s">
        <v>653</v>
      </c>
      <c r="E504" s="161" t="s">
        <v>398</v>
      </c>
      <c r="F504" s="144" t="s">
        <v>434</v>
      </c>
      <c r="G504" s="144" t="s">
        <v>400</v>
      </c>
      <c r="H504" s="144" t="s">
        <v>654</v>
      </c>
      <c r="I504" s="144" t="s">
        <v>655</v>
      </c>
      <c r="J504" s="162">
        <v>7006800</v>
      </c>
      <c r="K504" s="163">
        <v>1931686</v>
      </c>
      <c r="L504" s="162">
        <v>1931686</v>
      </c>
      <c r="M504" s="162">
        <v>0</v>
      </c>
      <c r="N504" s="162">
        <v>0</v>
      </c>
      <c r="O504" s="162">
        <v>0</v>
      </c>
      <c r="P504" s="163">
        <v>1915729.76</v>
      </c>
      <c r="Q504" s="162">
        <v>0</v>
      </c>
      <c r="R504" s="162">
        <v>0</v>
      </c>
      <c r="S504" s="162">
        <v>1915729.76</v>
      </c>
      <c r="T504" s="162">
        <v>1915729.76</v>
      </c>
      <c r="U504" s="162">
        <v>15956.24</v>
      </c>
      <c r="V504" s="162">
        <v>15956.24</v>
      </c>
      <c r="W504" s="162">
        <v>15956.24</v>
      </c>
      <c r="X504" s="162">
        <v>15956.24</v>
      </c>
      <c r="Y504" s="162">
        <v>0</v>
      </c>
      <c r="Z504" s="162">
        <v>0</v>
      </c>
      <c r="AA504" s="162">
        <v>0</v>
      </c>
      <c r="AB504" s="164">
        <v>-7410714</v>
      </c>
      <c r="AC504" s="162">
        <v>2335600</v>
      </c>
      <c r="AD504" s="144" t="s">
        <v>911</v>
      </c>
      <c r="AE504" s="165" t="s">
        <v>913</v>
      </c>
      <c r="AF504" s="144" t="s">
        <v>1090</v>
      </c>
      <c r="AG504" s="144" t="s">
        <v>1091</v>
      </c>
      <c r="AH504" s="144" t="s">
        <v>919</v>
      </c>
      <c r="AI504" s="144" t="s">
        <v>919</v>
      </c>
      <c r="AJ504" s="144" t="s">
        <v>919</v>
      </c>
      <c r="AK504" s="144" t="s">
        <v>912</v>
      </c>
      <c r="AL504" s="144" t="s">
        <v>919</v>
      </c>
      <c r="AM504" s="144" t="s">
        <v>919</v>
      </c>
      <c r="AN504" s="144" t="s">
        <v>949</v>
      </c>
      <c r="AO504" s="144" t="s">
        <v>1092</v>
      </c>
      <c r="AP504" s="144" t="s">
        <v>655</v>
      </c>
      <c r="AQ504" s="160" t="s">
        <v>922</v>
      </c>
      <c r="AR504" s="144" t="s">
        <v>923</v>
      </c>
    </row>
    <row r="505" spans="3:44">
      <c r="C505" s="160" t="s">
        <v>773</v>
      </c>
      <c r="D505" s="144" t="s">
        <v>531</v>
      </c>
      <c r="E505" s="161" t="s">
        <v>398</v>
      </c>
      <c r="F505" s="144" t="s">
        <v>434</v>
      </c>
      <c r="G505" s="144" t="s">
        <v>400</v>
      </c>
      <c r="H505" s="144" t="s">
        <v>532</v>
      </c>
      <c r="I505" s="144" t="s">
        <v>533</v>
      </c>
      <c r="J505" s="162">
        <v>1275000</v>
      </c>
      <c r="K505" s="163">
        <v>3000000</v>
      </c>
      <c r="L505" s="162">
        <v>3000000</v>
      </c>
      <c r="M505" s="162">
        <v>0</v>
      </c>
      <c r="N505" s="162">
        <v>0</v>
      </c>
      <c r="O505" s="162">
        <v>0</v>
      </c>
      <c r="P505" s="163">
        <v>2928847</v>
      </c>
      <c r="Q505" s="162">
        <v>2928847</v>
      </c>
      <c r="R505" s="162">
        <v>0</v>
      </c>
      <c r="S505" s="162">
        <v>2928847</v>
      </c>
      <c r="T505" s="162">
        <v>2928847</v>
      </c>
      <c r="U505" s="162">
        <v>71153</v>
      </c>
      <c r="V505" s="162">
        <v>71153</v>
      </c>
      <c r="W505" s="162">
        <v>71153</v>
      </c>
      <c r="X505" s="162">
        <v>71153</v>
      </c>
      <c r="Y505" s="162">
        <v>0</v>
      </c>
      <c r="Z505" s="162">
        <v>0</v>
      </c>
      <c r="AA505" s="162">
        <v>0</v>
      </c>
      <c r="AB505" s="162">
        <v>0</v>
      </c>
      <c r="AC505" s="162">
        <v>1725000</v>
      </c>
      <c r="AD505" s="144" t="s">
        <v>911</v>
      </c>
      <c r="AE505" s="165" t="s">
        <v>913</v>
      </c>
      <c r="AF505" s="144" t="s">
        <v>962</v>
      </c>
      <c r="AG505" s="144" t="s">
        <v>1026</v>
      </c>
      <c r="AH505" s="144" t="s">
        <v>919</v>
      </c>
      <c r="AI505" s="144" t="s">
        <v>919</v>
      </c>
      <c r="AJ505" s="144" t="s">
        <v>919</v>
      </c>
      <c r="AK505" s="144" t="s">
        <v>912</v>
      </c>
      <c r="AL505" s="144" t="s">
        <v>919</v>
      </c>
      <c r="AM505" s="144" t="s">
        <v>919</v>
      </c>
      <c r="AN505" s="144" t="s">
        <v>949</v>
      </c>
      <c r="AO505" s="144" t="s">
        <v>965</v>
      </c>
      <c r="AP505" s="144" t="s">
        <v>533</v>
      </c>
      <c r="AQ505" s="160" t="s">
        <v>922</v>
      </c>
      <c r="AR505" s="144" t="s">
        <v>923</v>
      </c>
    </row>
    <row r="506" spans="3:44">
      <c r="C506" s="160" t="s">
        <v>773</v>
      </c>
      <c r="D506" s="144" t="s">
        <v>451</v>
      </c>
      <c r="E506" s="161" t="s">
        <v>398</v>
      </c>
      <c r="F506" s="144" t="s">
        <v>434</v>
      </c>
      <c r="G506" s="144" t="s">
        <v>400</v>
      </c>
      <c r="H506" s="144" t="s">
        <v>452</v>
      </c>
      <c r="I506" s="144" t="s">
        <v>453</v>
      </c>
      <c r="J506" s="162">
        <v>3500000</v>
      </c>
      <c r="K506" s="163">
        <v>4500000</v>
      </c>
      <c r="L506" s="162">
        <v>4500000</v>
      </c>
      <c r="M506" s="162">
        <v>0</v>
      </c>
      <c r="N506" s="162">
        <v>0</v>
      </c>
      <c r="O506" s="162">
        <v>0</v>
      </c>
      <c r="P506" s="163">
        <v>4361434.8899999997</v>
      </c>
      <c r="Q506" s="162">
        <v>1956399.98</v>
      </c>
      <c r="R506" s="162">
        <v>0</v>
      </c>
      <c r="S506" s="162">
        <v>4361434.8899999997</v>
      </c>
      <c r="T506" s="162">
        <v>4361434.8899999997</v>
      </c>
      <c r="U506" s="162">
        <v>138565.10999999999</v>
      </c>
      <c r="V506" s="162">
        <v>138565.10999999999</v>
      </c>
      <c r="W506" s="162">
        <v>138565.10999999999</v>
      </c>
      <c r="X506" s="162">
        <v>138565.10999999999</v>
      </c>
      <c r="Y506" s="162">
        <v>0</v>
      </c>
      <c r="Z506" s="162">
        <v>0</v>
      </c>
      <c r="AA506" s="162">
        <v>0</v>
      </c>
      <c r="AB506" s="162">
        <v>0</v>
      </c>
      <c r="AC506" s="162">
        <v>1000000</v>
      </c>
      <c r="AD506" s="144" t="s">
        <v>911</v>
      </c>
      <c r="AE506" s="165" t="s">
        <v>913</v>
      </c>
      <c r="AF506" s="144" t="s">
        <v>962</v>
      </c>
      <c r="AG506" s="144" t="s">
        <v>963</v>
      </c>
      <c r="AH506" s="144" t="s">
        <v>919</v>
      </c>
      <c r="AI506" s="144" t="s">
        <v>919</v>
      </c>
      <c r="AJ506" s="144" t="s">
        <v>919</v>
      </c>
      <c r="AK506" s="144" t="s">
        <v>912</v>
      </c>
      <c r="AL506" s="144" t="s">
        <v>964</v>
      </c>
      <c r="AM506" s="144" t="s">
        <v>919</v>
      </c>
      <c r="AN506" s="144" t="s">
        <v>949</v>
      </c>
      <c r="AO506" s="144" t="s">
        <v>965</v>
      </c>
      <c r="AP506" s="144" t="s">
        <v>453</v>
      </c>
      <c r="AQ506" s="160" t="s">
        <v>922</v>
      </c>
      <c r="AR506" s="144" t="s">
        <v>923</v>
      </c>
    </row>
    <row r="507" spans="3:44">
      <c r="C507" s="160" t="s">
        <v>773</v>
      </c>
      <c r="D507" s="144" t="s">
        <v>540</v>
      </c>
      <c r="E507" s="161" t="s">
        <v>398</v>
      </c>
      <c r="F507" s="144" t="s">
        <v>492</v>
      </c>
      <c r="G507" s="144" t="s">
        <v>400</v>
      </c>
      <c r="H507" s="144" t="s">
        <v>541</v>
      </c>
      <c r="I507" s="144" t="s">
        <v>541</v>
      </c>
      <c r="J507" s="162">
        <v>400000</v>
      </c>
      <c r="K507" s="163">
        <v>400000</v>
      </c>
      <c r="L507" s="162">
        <v>400000</v>
      </c>
      <c r="M507" s="162">
        <v>0</v>
      </c>
      <c r="N507" s="162">
        <v>3729</v>
      </c>
      <c r="O507" s="162">
        <v>0</v>
      </c>
      <c r="P507" s="163">
        <v>196271</v>
      </c>
      <c r="Q507" s="162">
        <v>0</v>
      </c>
      <c r="R507" s="162">
        <v>0</v>
      </c>
      <c r="S507" s="162">
        <v>200000</v>
      </c>
      <c r="T507" s="162">
        <v>200000</v>
      </c>
      <c r="U507" s="162">
        <v>200000</v>
      </c>
      <c r="V507" s="162">
        <v>200000</v>
      </c>
      <c r="W507" s="162">
        <v>200000</v>
      </c>
      <c r="X507" s="162">
        <v>200000</v>
      </c>
      <c r="Y507" s="162">
        <v>0</v>
      </c>
      <c r="Z507" s="162">
        <v>0</v>
      </c>
      <c r="AA507" s="162">
        <v>0</v>
      </c>
      <c r="AB507" s="162">
        <v>0</v>
      </c>
      <c r="AC507" s="162">
        <v>0</v>
      </c>
      <c r="AD507" s="144" t="s">
        <v>911</v>
      </c>
      <c r="AE507" s="165" t="s">
        <v>913</v>
      </c>
      <c r="AF507" s="144" t="s">
        <v>1030</v>
      </c>
      <c r="AG507" s="144" t="s">
        <v>1031</v>
      </c>
      <c r="AH507" s="144" t="s">
        <v>919</v>
      </c>
      <c r="AI507" s="144" t="s">
        <v>919</v>
      </c>
      <c r="AJ507" s="144" t="s">
        <v>919</v>
      </c>
      <c r="AK507" s="144" t="s">
        <v>912</v>
      </c>
      <c r="AL507" s="144" t="s">
        <v>919</v>
      </c>
      <c r="AM507" s="144" t="s">
        <v>919</v>
      </c>
      <c r="AN507" s="144" t="s">
        <v>949</v>
      </c>
      <c r="AO507" s="144" t="s">
        <v>1032</v>
      </c>
      <c r="AP507" s="144" t="s">
        <v>541</v>
      </c>
      <c r="AQ507" s="160" t="s">
        <v>922</v>
      </c>
      <c r="AR507" s="144" t="s">
        <v>923</v>
      </c>
    </row>
    <row r="508" spans="3:44">
      <c r="C508" s="160" t="s">
        <v>773</v>
      </c>
      <c r="D508" s="144" t="s">
        <v>542</v>
      </c>
      <c r="E508" s="161" t="s">
        <v>398</v>
      </c>
      <c r="F508" s="144" t="s">
        <v>434</v>
      </c>
      <c r="G508" s="144" t="s">
        <v>400</v>
      </c>
      <c r="H508" s="144" t="s">
        <v>543</v>
      </c>
      <c r="I508" s="144" t="s">
        <v>543</v>
      </c>
      <c r="J508" s="162">
        <v>550000</v>
      </c>
      <c r="K508" s="163">
        <v>550000</v>
      </c>
      <c r="L508" s="162">
        <v>550000</v>
      </c>
      <c r="M508" s="162">
        <v>0</v>
      </c>
      <c r="N508" s="162">
        <v>0</v>
      </c>
      <c r="O508" s="162">
        <v>0</v>
      </c>
      <c r="P508" s="163">
        <v>400000</v>
      </c>
      <c r="Q508" s="162">
        <v>200000</v>
      </c>
      <c r="R508" s="162">
        <v>0</v>
      </c>
      <c r="S508" s="162">
        <v>400000</v>
      </c>
      <c r="T508" s="162">
        <v>400000</v>
      </c>
      <c r="U508" s="162">
        <v>150000</v>
      </c>
      <c r="V508" s="162">
        <v>150000</v>
      </c>
      <c r="W508" s="162">
        <v>150000</v>
      </c>
      <c r="X508" s="162">
        <v>150000</v>
      </c>
      <c r="Y508" s="162">
        <v>0</v>
      </c>
      <c r="Z508" s="162">
        <v>0</v>
      </c>
      <c r="AA508" s="162">
        <v>0</v>
      </c>
      <c r="AB508" s="162">
        <v>0</v>
      </c>
      <c r="AC508" s="162">
        <v>0</v>
      </c>
      <c r="AD508" s="144" t="s">
        <v>911</v>
      </c>
      <c r="AE508" s="165" t="s">
        <v>913</v>
      </c>
      <c r="AF508" s="144" t="s">
        <v>966</v>
      </c>
      <c r="AG508" s="144" t="s">
        <v>1033</v>
      </c>
      <c r="AH508" s="144" t="s">
        <v>919</v>
      </c>
      <c r="AI508" s="144" t="s">
        <v>919</v>
      </c>
      <c r="AJ508" s="144" t="s">
        <v>919</v>
      </c>
      <c r="AK508" s="144" t="s">
        <v>912</v>
      </c>
      <c r="AL508" s="144" t="s">
        <v>919</v>
      </c>
      <c r="AM508" s="144" t="s">
        <v>919</v>
      </c>
      <c r="AN508" s="144" t="s">
        <v>949</v>
      </c>
      <c r="AO508" s="144" t="s">
        <v>968</v>
      </c>
      <c r="AP508" s="144" t="s">
        <v>543</v>
      </c>
      <c r="AQ508" s="160" t="s">
        <v>922</v>
      </c>
      <c r="AR508" s="144" t="s">
        <v>923</v>
      </c>
    </row>
    <row r="509" spans="3:44">
      <c r="C509" s="160" t="s">
        <v>773</v>
      </c>
      <c r="D509" s="144" t="s">
        <v>544</v>
      </c>
      <c r="E509" s="161" t="s">
        <v>398</v>
      </c>
      <c r="F509" s="144" t="s">
        <v>434</v>
      </c>
      <c r="G509" s="144" t="s">
        <v>400</v>
      </c>
      <c r="H509" s="144" t="s">
        <v>545</v>
      </c>
      <c r="I509" s="144" t="s">
        <v>546</v>
      </c>
      <c r="J509" s="162">
        <v>3525000</v>
      </c>
      <c r="K509" s="163">
        <v>6039909</v>
      </c>
      <c r="L509" s="162">
        <v>6039909</v>
      </c>
      <c r="M509" s="162">
        <v>0</v>
      </c>
      <c r="N509" s="162">
        <v>532037</v>
      </c>
      <c r="O509" s="162">
        <v>0</v>
      </c>
      <c r="P509" s="163">
        <v>3276497</v>
      </c>
      <c r="Q509" s="162">
        <v>2974373</v>
      </c>
      <c r="R509" s="162">
        <v>0</v>
      </c>
      <c r="S509" s="162">
        <v>3808534</v>
      </c>
      <c r="T509" s="162">
        <v>3808534</v>
      </c>
      <c r="U509" s="162">
        <v>2231375</v>
      </c>
      <c r="V509" s="162">
        <v>2231375</v>
      </c>
      <c r="W509" s="162">
        <v>2231375</v>
      </c>
      <c r="X509" s="162">
        <v>2231375</v>
      </c>
      <c r="Y509" s="162">
        <v>0</v>
      </c>
      <c r="Z509" s="162">
        <v>0</v>
      </c>
      <c r="AA509" s="162">
        <v>0</v>
      </c>
      <c r="AB509" s="164">
        <v>-1000000</v>
      </c>
      <c r="AC509" s="162">
        <v>3514909</v>
      </c>
      <c r="AD509" s="144" t="s">
        <v>911</v>
      </c>
      <c r="AE509" s="165" t="s">
        <v>914</v>
      </c>
      <c r="AF509" s="144" t="s">
        <v>969</v>
      </c>
      <c r="AG509" s="144" t="s">
        <v>1034</v>
      </c>
      <c r="AH509" s="144" t="s">
        <v>919</v>
      </c>
      <c r="AI509" s="144" t="s">
        <v>919</v>
      </c>
      <c r="AJ509" s="144" t="s">
        <v>919</v>
      </c>
      <c r="AK509" s="144" t="s">
        <v>912</v>
      </c>
      <c r="AL509" s="144" t="s">
        <v>919</v>
      </c>
      <c r="AM509" s="144" t="s">
        <v>919</v>
      </c>
      <c r="AN509" s="144" t="s">
        <v>971</v>
      </c>
      <c r="AO509" s="144" t="s">
        <v>972</v>
      </c>
      <c r="AP509" s="144" t="s">
        <v>546</v>
      </c>
      <c r="AQ509" s="160" t="s">
        <v>922</v>
      </c>
      <c r="AR509" s="144" t="s">
        <v>923</v>
      </c>
    </row>
    <row r="510" spans="3:44">
      <c r="C510" s="160" t="s">
        <v>773</v>
      </c>
      <c r="D510" s="144" t="s">
        <v>457</v>
      </c>
      <c r="E510" s="161" t="s">
        <v>398</v>
      </c>
      <c r="F510" s="144" t="s">
        <v>434</v>
      </c>
      <c r="G510" s="144" t="s">
        <v>400</v>
      </c>
      <c r="H510" s="144" t="s">
        <v>458</v>
      </c>
      <c r="I510" s="144" t="s">
        <v>459</v>
      </c>
      <c r="J510" s="162">
        <v>1959697</v>
      </c>
      <c r="K510" s="163">
        <v>1509697</v>
      </c>
      <c r="L510" s="162">
        <v>1509697</v>
      </c>
      <c r="M510" s="162">
        <v>0</v>
      </c>
      <c r="N510" s="162">
        <v>1501610</v>
      </c>
      <c r="O510" s="162">
        <v>0</v>
      </c>
      <c r="P510" s="163">
        <v>0</v>
      </c>
      <c r="Q510" s="162">
        <v>0</v>
      </c>
      <c r="R510" s="162">
        <v>0</v>
      </c>
      <c r="S510" s="162">
        <v>1501610</v>
      </c>
      <c r="T510" s="162">
        <v>1501610</v>
      </c>
      <c r="U510" s="162">
        <v>8087</v>
      </c>
      <c r="V510" s="162">
        <v>8087</v>
      </c>
      <c r="W510" s="162">
        <v>8087</v>
      </c>
      <c r="X510" s="162">
        <v>8087</v>
      </c>
      <c r="Y510" s="162">
        <v>0</v>
      </c>
      <c r="Z510" s="162">
        <v>0</v>
      </c>
      <c r="AA510" s="162">
        <v>0</v>
      </c>
      <c r="AB510" s="164">
        <v>-450000</v>
      </c>
      <c r="AC510" s="162">
        <v>0</v>
      </c>
      <c r="AD510" s="144" t="s">
        <v>911</v>
      </c>
      <c r="AE510" s="165" t="s">
        <v>914</v>
      </c>
      <c r="AF510" s="144" t="s">
        <v>969</v>
      </c>
      <c r="AG510" s="144" t="s">
        <v>970</v>
      </c>
      <c r="AH510" s="144" t="s">
        <v>919</v>
      </c>
      <c r="AI510" s="144" t="s">
        <v>919</v>
      </c>
      <c r="AJ510" s="144" t="s">
        <v>919</v>
      </c>
      <c r="AK510" s="144" t="s">
        <v>912</v>
      </c>
      <c r="AL510" s="144" t="s">
        <v>919</v>
      </c>
      <c r="AM510" s="144" t="s">
        <v>919</v>
      </c>
      <c r="AN510" s="144" t="s">
        <v>971</v>
      </c>
      <c r="AO510" s="144" t="s">
        <v>972</v>
      </c>
      <c r="AP510" s="144" t="s">
        <v>459</v>
      </c>
      <c r="AQ510" s="160" t="s">
        <v>922</v>
      </c>
      <c r="AR510" s="144" t="s">
        <v>923</v>
      </c>
    </row>
    <row r="511" spans="3:44">
      <c r="C511" s="160" t="s">
        <v>773</v>
      </c>
      <c r="D511" s="144" t="s">
        <v>550</v>
      </c>
      <c r="E511" s="161" t="s">
        <v>398</v>
      </c>
      <c r="F511" s="144" t="s">
        <v>434</v>
      </c>
      <c r="G511" s="144" t="s">
        <v>400</v>
      </c>
      <c r="H511" s="144" t="s">
        <v>551</v>
      </c>
      <c r="I511" s="144" t="s">
        <v>551</v>
      </c>
      <c r="J511" s="162">
        <v>4723635</v>
      </c>
      <c r="K511" s="163">
        <v>9447270</v>
      </c>
      <c r="L511" s="162">
        <v>9447270</v>
      </c>
      <c r="M511" s="162">
        <v>0</v>
      </c>
      <c r="N511" s="162">
        <v>3403751.13</v>
      </c>
      <c r="O511" s="162">
        <v>0</v>
      </c>
      <c r="P511" s="163">
        <v>6040372.6699999999</v>
      </c>
      <c r="Q511" s="162">
        <v>6040372.6699999999</v>
      </c>
      <c r="R511" s="162">
        <v>0</v>
      </c>
      <c r="S511" s="162">
        <v>9444123.8000000007</v>
      </c>
      <c r="T511" s="162">
        <v>9444123.8000000007</v>
      </c>
      <c r="U511" s="162">
        <v>3146.2</v>
      </c>
      <c r="V511" s="162">
        <v>3146.2</v>
      </c>
      <c r="W511" s="162">
        <v>3146.2</v>
      </c>
      <c r="X511" s="162">
        <v>3146.2</v>
      </c>
      <c r="Y511" s="162">
        <v>0</v>
      </c>
      <c r="Z511" s="162">
        <v>0</v>
      </c>
      <c r="AA511" s="162">
        <v>0</v>
      </c>
      <c r="AB511" s="162">
        <v>0</v>
      </c>
      <c r="AC511" s="162">
        <v>4723635</v>
      </c>
      <c r="AD511" s="144" t="s">
        <v>911</v>
      </c>
      <c r="AE511" s="165" t="s">
        <v>914</v>
      </c>
      <c r="AF511" s="144" t="s">
        <v>997</v>
      </c>
      <c r="AG511" s="144" t="s">
        <v>1036</v>
      </c>
      <c r="AH511" s="144" t="s">
        <v>919</v>
      </c>
      <c r="AI511" s="144" t="s">
        <v>919</v>
      </c>
      <c r="AJ511" s="144" t="s">
        <v>919</v>
      </c>
      <c r="AK511" s="144" t="s">
        <v>912</v>
      </c>
      <c r="AL511" s="144" t="s">
        <v>919</v>
      </c>
      <c r="AM511" s="144" t="s">
        <v>919</v>
      </c>
      <c r="AN511" s="144" t="s">
        <v>971</v>
      </c>
      <c r="AO511" s="144" t="s">
        <v>1037</v>
      </c>
      <c r="AP511" s="144" t="s">
        <v>551</v>
      </c>
      <c r="AQ511" s="160" t="s">
        <v>922</v>
      </c>
      <c r="AR511" s="144" t="s">
        <v>923</v>
      </c>
    </row>
    <row r="512" spans="3:44">
      <c r="C512" s="160" t="s">
        <v>773</v>
      </c>
      <c r="D512" s="144" t="s">
        <v>605</v>
      </c>
      <c r="E512" s="161" t="s">
        <v>398</v>
      </c>
      <c r="F512" s="144" t="s">
        <v>434</v>
      </c>
      <c r="G512" s="144" t="s">
        <v>400</v>
      </c>
      <c r="H512" s="144" t="s">
        <v>606</v>
      </c>
      <c r="I512" s="144" t="s">
        <v>607</v>
      </c>
      <c r="J512" s="162">
        <v>189000</v>
      </c>
      <c r="K512" s="163">
        <v>0</v>
      </c>
      <c r="L512" s="162">
        <v>0</v>
      </c>
      <c r="M512" s="162">
        <v>0</v>
      </c>
      <c r="N512" s="162">
        <v>0</v>
      </c>
      <c r="O512" s="162">
        <v>0</v>
      </c>
      <c r="P512" s="163">
        <v>0</v>
      </c>
      <c r="Q512" s="162">
        <v>0</v>
      </c>
      <c r="R512" s="162">
        <v>0</v>
      </c>
      <c r="S512" s="162">
        <v>0</v>
      </c>
      <c r="T512" s="162">
        <v>0</v>
      </c>
      <c r="U512" s="162">
        <v>0</v>
      </c>
      <c r="V512" s="162">
        <v>0</v>
      </c>
      <c r="W512" s="162">
        <v>0</v>
      </c>
      <c r="X512" s="162">
        <v>0</v>
      </c>
      <c r="Y512" s="162">
        <v>0</v>
      </c>
      <c r="Z512" s="162">
        <v>0</v>
      </c>
      <c r="AA512" s="162">
        <v>0</v>
      </c>
      <c r="AB512" s="164">
        <v>-189000</v>
      </c>
      <c r="AC512" s="162">
        <v>0</v>
      </c>
      <c r="AD512" s="144" t="s">
        <v>911</v>
      </c>
      <c r="AE512" s="165" t="s">
        <v>914</v>
      </c>
      <c r="AF512" s="144" t="s">
        <v>1038</v>
      </c>
      <c r="AG512" s="144" t="s">
        <v>1074</v>
      </c>
      <c r="AH512" s="144" t="s">
        <v>919</v>
      </c>
      <c r="AI512" s="144" t="s">
        <v>919</v>
      </c>
      <c r="AJ512" s="144" t="s">
        <v>919</v>
      </c>
      <c r="AK512" s="144" t="s">
        <v>912</v>
      </c>
      <c r="AL512" s="144" t="s">
        <v>919</v>
      </c>
      <c r="AM512" s="144" t="s">
        <v>919</v>
      </c>
      <c r="AN512" s="144" t="s">
        <v>971</v>
      </c>
      <c r="AO512" s="144" t="s">
        <v>1040</v>
      </c>
      <c r="AP512" s="144" t="s">
        <v>607</v>
      </c>
      <c r="AQ512" s="160" t="s">
        <v>922</v>
      </c>
      <c r="AR512" s="144" t="s">
        <v>923</v>
      </c>
    </row>
    <row r="513" spans="3:44">
      <c r="C513" s="160" t="s">
        <v>773</v>
      </c>
      <c r="D513" s="144" t="s">
        <v>611</v>
      </c>
      <c r="E513" s="161" t="s">
        <v>398</v>
      </c>
      <c r="F513" s="144" t="s">
        <v>434</v>
      </c>
      <c r="G513" s="144" t="s">
        <v>400</v>
      </c>
      <c r="H513" s="144" t="s">
        <v>612</v>
      </c>
      <c r="I513" s="144" t="s">
        <v>613</v>
      </c>
      <c r="J513" s="162">
        <v>940031</v>
      </c>
      <c r="K513" s="163">
        <v>10091</v>
      </c>
      <c r="L513" s="162">
        <v>10091</v>
      </c>
      <c r="M513" s="162">
        <v>0</v>
      </c>
      <c r="N513" s="162">
        <v>0</v>
      </c>
      <c r="O513" s="162">
        <v>0</v>
      </c>
      <c r="P513" s="163">
        <v>0</v>
      </c>
      <c r="Q513" s="162">
        <v>0</v>
      </c>
      <c r="R513" s="162">
        <v>0</v>
      </c>
      <c r="S513" s="162">
        <v>0</v>
      </c>
      <c r="T513" s="162">
        <v>0</v>
      </c>
      <c r="U513" s="162">
        <v>10091</v>
      </c>
      <c r="V513" s="162">
        <v>10091</v>
      </c>
      <c r="W513" s="162">
        <v>10091</v>
      </c>
      <c r="X513" s="162">
        <v>10091</v>
      </c>
      <c r="Y513" s="162">
        <v>0</v>
      </c>
      <c r="Z513" s="162">
        <v>0</v>
      </c>
      <c r="AA513" s="162">
        <v>0</v>
      </c>
      <c r="AB513" s="164">
        <v>-929940</v>
      </c>
      <c r="AC513" s="162">
        <v>0</v>
      </c>
      <c r="AD513" s="144" t="s">
        <v>911</v>
      </c>
      <c r="AE513" s="165" t="s">
        <v>914</v>
      </c>
      <c r="AF513" s="144" t="s">
        <v>1038</v>
      </c>
      <c r="AG513" s="144" t="s">
        <v>1076</v>
      </c>
      <c r="AH513" s="144" t="s">
        <v>919</v>
      </c>
      <c r="AI513" s="144" t="s">
        <v>919</v>
      </c>
      <c r="AJ513" s="144" t="s">
        <v>919</v>
      </c>
      <c r="AK513" s="144" t="s">
        <v>912</v>
      </c>
      <c r="AL513" s="144" t="s">
        <v>919</v>
      </c>
      <c r="AM513" s="144" t="s">
        <v>919</v>
      </c>
      <c r="AN513" s="144" t="s">
        <v>971</v>
      </c>
      <c r="AO513" s="144" t="s">
        <v>1040</v>
      </c>
      <c r="AP513" s="144" t="s">
        <v>613</v>
      </c>
      <c r="AQ513" s="160" t="s">
        <v>922</v>
      </c>
      <c r="AR513" s="144" t="s">
        <v>923</v>
      </c>
    </row>
    <row r="514" spans="3:44">
      <c r="C514" s="160" t="s">
        <v>773</v>
      </c>
      <c r="D514" s="144" t="s">
        <v>460</v>
      </c>
      <c r="E514" s="161" t="s">
        <v>398</v>
      </c>
      <c r="F514" s="144" t="s">
        <v>434</v>
      </c>
      <c r="G514" s="144" t="s">
        <v>400</v>
      </c>
      <c r="H514" s="144" t="s">
        <v>461</v>
      </c>
      <c r="I514" s="144" t="s">
        <v>462</v>
      </c>
      <c r="J514" s="162">
        <v>2033939</v>
      </c>
      <c r="K514" s="163">
        <v>1033939</v>
      </c>
      <c r="L514" s="162">
        <v>1033939</v>
      </c>
      <c r="M514" s="162">
        <v>0</v>
      </c>
      <c r="N514" s="162">
        <v>0.01</v>
      </c>
      <c r="O514" s="162">
        <v>0</v>
      </c>
      <c r="P514" s="163">
        <v>967821.99</v>
      </c>
      <c r="Q514" s="162">
        <v>653016.65</v>
      </c>
      <c r="R514" s="162">
        <v>0</v>
      </c>
      <c r="S514" s="162">
        <v>967822</v>
      </c>
      <c r="T514" s="162">
        <v>967822</v>
      </c>
      <c r="U514" s="162">
        <v>66117</v>
      </c>
      <c r="V514" s="162">
        <v>66117</v>
      </c>
      <c r="W514" s="162">
        <v>66117</v>
      </c>
      <c r="X514" s="162">
        <v>66117</v>
      </c>
      <c r="Y514" s="162">
        <v>0</v>
      </c>
      <c r="Z514" s="162">
        <v>0</v>
      </c>
      <c r="AA514" s="162">
        <v>0</v>
      </c>
      <c r="AB514" s="164">
        <v>-1000000</v>
      </c>
      <c r="AC514" s="162">
        <v>0</v>
      </c>
      <c r="AD514" s="144" t="s">
        <v>911</v>
      </c>
      <c r="AE514" s="165" t="s">
        <v>914</v>
      </c>
      <c r="AF514" s="144" t="s">
        <v>973</v>
      </c>
      <c r="AG514" s="144" t="s">
        <v>974</v>
      </c>
      <c r="AH514" s="144" t="s">
        <v>919</v>
      </c>
      <c r="AI514" s="144" t="s">
        <v>919</v>
      </c>
      <c r="AJ514" s="144" t="s">
        <v>919</v>
      </c>
      <c r="AK514" s="144" t="s">
        <v>912</v>
      </c>
      <c r="AL514" s="144" t="s">
        <v>919</v>
      </c>
      <c r="AM514" s="144" t="s">
        <v>919</v>
      </c>
      <c r="AN514" s="144" t="s">
        <v>971</v>
      </c>
      <c r="AO514" s="144" t="s">
        <v>975</v>
      </c>
      <c r="AP514" s="144" t="s">
        <v>462</v>
      </c>
      <c r="AQ514" s="160" t="s">
        <v>922</v>
      </c>
      <c r="AR514" s="144" t="s">
        <v>923</v>
      </c>
    </row>
    <row r="515" spans="3:44">
      <c r="C515" s="160" t="s">
        <v>773</v>
      </c>
      <c r="D515" s="144" t="s">
        <v>617</v>
      </c>
      <c r="E515" s="161" t="s">
        <v>398</v>
      </c>
      <c r="F515" s="144" t="s">
        <v>434</v>
      </c>
      <c r="G515" s="144" t="s">
        <v>400</v>
      </c>
      <c r="H515" s="144" t="s">
        <v>618</v>
      </c>
      <c r="I515" s="144" t="s">
        <v>619</v>
      </c>
      <c r="J515" s="162">
        <v>283313</v>
      </c>
      <c r="K515" s="163">
        <v>283313</v>
      </c>
      <c r="L515" s="162">
        <v>283313</v>
      </c>
      <c r="M515" s="162">
        <v>0</v>
      </c>
      <c r="N515" s="162">
        <v>0</v>
      </c>
      <c r="O515" s="162">
        <v>0</v>
      </c>
      <c r="P515" s="163">
        <v>0</v>
      </c>
      <c r="Q515" s="162">
        <v>0</v>
      </c>
      <c r="R515" s="162">
        <v>0</v>
      </c>
      <c r="S515" s="162">
        <v>0</v>
      </c>
      <c r="T515" s="162">
        <v>0</v>
      </c>
      <c r="U515" s="162">
        <v>283313</v>
      </c>
      <c r="V515" s="162">
        <v>283313</v>
      </c>
      <c r="W515" s="162">
        <v>283313</v>
      </c>
      <c r="X515" s="162">
        <v>283313</v>
      </c>
      <c r="Y515" s="162">
        <v>0</v>
      </c>
      <c r="Z515" s="162">
        <v>0</v>
      </c>
      <c r="AA515" s="162">
        <v>0</v>
      </c>
      <c r="AB515" s="162">
        <v>0</v>
      </c>
      <c r="AC515" s="162">
        <v>0</v>
      </c>
      <c r="AD515" s="144" t="s">
        <v>911</v>
      </c>
      <c r="AE515" s="165" t="s">
        <v>914</v>
      </c>
      <c r="AF515" s="144" t="s">
        <v>973</v>
      </c>
      <c r="AG515" s="144" t="s">
        <v>1078</v>
      </c>
      <c r="AH515" s="144" t="s">
        <v>919</v>
      </c>
      <c r="AI515" s="144" t="s">
        <v>919</v>
      </c>
      <c r="AJ515" s="144" t="s">
        <v>919</v>
      </c>
      <c r="AK515" s="144" t="s">
        <v>912</v>
      </c>
      <c r="AL515" s="144" t="s">
        <v>919</v>
      </c>
      <c r="AM515" s="144" t="s">
        <v>919</v>
      </c>
      <c r="AN515" s="144" t="s">
        <v>971</v>
      </c>
      <c r="AO515" s="144" t="s">
        <v>975</v>
      </c>
      <c r="AP515" s="144" t="s">
        <v>619</v>
      </c>
      <c r="AQ515" s="160" t="s">
        <v>922</v>
      </c>
      <c r="AR515" s="144" t="s">
        <v>923</v>
      </c>
    </row>
    <row r="516" spans="3:44">
      <c r="C516" s="160" t="s">
        <v>773</v>
      </c>
      <c r="D516" s="144" t="s">
        <v>463</v>
      </c>
      <c r="E516" s="161" t="s">
        <v>398</v>
      </c>
      <c r="F516" s="144" t="s">
        <v>434</v>
      </c>
      <c r="G516" s="144" t="s">
        <v>400</v>
      </c>
      <c r="H516" s="144" t="s">
        <v>464</v>
      </c>
      <c r="I516" s="144" t="s">
        <v>465</v>
      </c>
      <c r="J516" s="162">
        <v>3481839</v>
      </c>
      <c r="K516" s="163">
        <v>2981839</v>
      </c>
      <c r="L516" s="162">
        <v>2981839</v>
      </c>
      <c r="M516" s="162">
        <v>0</v>
      </c>
      <c r="N516" s="162">
        <v>3784.5</v>
      </c>
      <c r="O516" s="162">
        <v>0</v>
      </c>
      <c r="P516" s="163">
        <v>2684815.94</v>
      </c>
      <c r="Q516" s="162">
        <v>2684815.94</v>
      </c>
      <c r="R516" s="162">
        <v>0</v>
      </c>
      <c r="S516" s="162">
        <v>2688600.44</v>
      </c>
      <c r="T516" s="162">
        <v>2688600.44</v>
      </c>
      <c r="U516" s="162">
        <v>293238.56</v>
      </c>
      <c r="V516" s="162">
        <v>293238.56</v>
      </c>
      <c r="W516" s="162">
        <v>293238.56</v>
      </c>
      <c r="X516" s="162">
        <v>293238.56</v>
      </c>
      <c r="Y516" s="162">
        <v>0</v>
      </c>
      <c r="Z516" s="162">
        <v>0</v>
      </c>
      <c r="AA516" s="162">
        <v>0</v>
      </c>
      <c r="AB516" s="164">
        <v>-500000</v>
      </c>
      <c r="AC516" s="162">
        <v>0</v>
      </c>
      <c r="AD516" s="144" t="s">
        <v>911</v>
      </c>
      <c r="AE516" s="165" t="s">
        <v>914</v>
      </c>
      <c r="AF516" s="144" t="s">
        <v>976</v>
      </c>
      <c r="AG516" s="144" t="s">
        <v>977</v>
      </c>
      <c r="AH516" s="144" t="s">
        <v>919</v>
      </c>
      <c r="AI516" s="144" t="s">
        <v>919</v>
      </c>
      <c r="AJ516" s="144" t="s">
        <v>919</v>
      </c>
      <c r="AK516" s="144" t="s">
        <v>912</v>
      </c>
      <c r="AL516" s="144" t="s">
        <v>919</v>
      </c>
      <c r="AM516" s="144" t="s">
        <v>919</v>
      </c>
      <c r="AN516" s="144" t="s">
        <v>971</v>
      </c>
      <c r="AO516" s="144" t="s">
        <v>978</v>
      </c>
      <c r="AP516" s="144" t="s">
        <v>465</v>
      </c>
      <c r="AQ516" s="160" t="s">
        <v>922</v>
      </c>
      <c r="AR516" s="144" t="s">
        <v>923</v>
      </c>
    </row>
    <row r="517" spans="3:44">
      <c r="C517" s="160" t="s">
        <v>773</v>
      </c>
      <c r="D517" s="144" t="s">
        <v>466</v>
      </c>
      <c r="E517" s="161" t="s">
        <v>398</v>
      </c>
      <c r="F517" s="144" t="s">
        <v>434</v>
      </c>
      <c r="G517" s="144" t="s">
        <v>400</v>
      </c>
      <c r="H517" s="144" t="s">
        <v>467</v>
      </c>
      <c r="I517" s="144" t="s">
        <v>468</v>
      </c>
      <c r="J517" s="162">
        <v>2484719</v>
      </c>
      <c r="K517" s="163">
        <v>1984719</v>
      </c>
      <c r="L517" s="162">
        <v>1984719</v>
      </c>
      <c r="M517" s="162">
        <v>0</v>
      </c>
      <c r="N517" s="162">
        <v>9442.49</v>
      </c>
      <c r="O517" s="162">
        <v>0</v>
      </c>
      <c r="P517" s="163">
        <v>1882618.41</v>
      </c>
      <c r="Q517" s="162">
        <v>1231738.4099999999</v>
      </c>
      <c r="R517" s="162">
        <v>0</v>
      </c>
      <c r="S517" s="162">
        <v>1892060.9</v>
      </c>
      <c r="T517" s="162">
        <v>1892060.9</v>
      </c>
      <c r="U517" s="162">
        <v>92658.1</v>
      </c>
      <c r="V517" s="162">
        <v>92658.1</v>
      </c>
      <c r="W517" s="162">
        <v>92658.1</v>
      </c>
      <c r="X517" s="162">
        <v>92658.1</v>
      </c>
      <c r="Y517" s="162">
        <v>0</v>
      </c>
      <c r="Z517" s="162">
        <v>0</v>
      </c>
      <c r="AA517" s="162">
        <v>0</v>
      </c>
      <c r="AB517" s="164">
        <v>-500000</v>
      </c>
      <c r="AC517" s="162">
        <v>0</v>
      </c>
      <c r="AD517" s="144" t="s">
        <v>911</v>
      </c>
      <c r="AE517" s="165" t="s">
        <v>914</v>
      </c>
      <c r="AF517" s="144" t="s">
        <v>976</v>
      </c>
      <c r="AG517" s="144" t="s">
        <v>979</v>
      </c>
      <c r="AH517" s="144" t="s">
        <v>919</v>
      </c>
      <c r="AI517" s="144" t="s">
        <v>919</v>
      </c>
      <c r="AJ517" s="144" t="s">
        <v>919</v>
      </c>
      <c r="AK517" s="144" t="s">
        <v>912</v>
      </c>
      <c r="AL517" s="144" t="s">
        <v>919</v>
      </c>
      <c r="AM517" s="144" t="s">
        <v>919</v>
      </c>
      <c r="AN517" s="144" t="s">
        <v>971</v>
      </c>
      <c r="AO517" s="144" t="s">
        <v>978</v>
      </c>
      <c r="AP517" s="144" t="s">
        <v>468</v>
      </c>
      <c r="AQ517" s="160" t="s">
        <v>922</v>
      </c>
      <c r="AR517" s="144" t="s">
        <v>923</v>
      </c>
    </row>
    <row r="518" spans="3:44">
      <c r="C518" s="160" t="s">
        <v>773</v>
      </c>
      <c r="D518" s="144" t="s">
        <v>674</v>
      </c>
      <c r="E518" s="161" t="s">
        <v>398</v>
      </c>
      <c r="F518" s="144" t="s">
        <v>434</v>
      </c>
      <c r="G518" s="144" t="s">
        <v>400</v>
      </c>
      <c r="H518" s="144" t="s">
        <v>675</v>
      </c>
      <c r="I518" s="144" t="s">
        <v>675</v>
      </c>
      <c r="J518" s="162">
        <v>3658230</v>
      </c>
      <c r="K518" s="163">
        <v>3158230</v>
      </c>
      <c r="L518" s="162">
        <v>3158230</v>
      </c>
      <c r="M518" s="162">
        <v>0</v>
      </c>
      <c r="N518" s="162">
        <v>1745389.36</v>
      </c>
      <c r="O518" s="162">
        <v>0</v>
      </c>
      <c r="P518" s="163">
        <v>1329806.77</v>
      </c>
      <c r="Q518" s="162">
        <v>0</v>
      </c>
      <c r="R518" s="162">
        <v>0</v>
      </c>
      <c r="S518" s="162">
        <v>3075196.13</v>
      </c>
      <c r="T518" s="162">
        <v>3075196.13</v>
      </c>
      <c r="U518" s="162">
        <v>83033.87</v>
      </c>
      <c r="V518" s="162">
        <v>83033.87</v>
      </c>
      <c r="W518" s="162">
        <v>83033.87</v>
      </c>
      <c r="X518" s="162">
        <v>83033.87</v>
      </c>
      <c r="Y518" s="162">
        <v>0</v>
      </c>
      <c r="Z518" s="162">
        <v>0</v>
      </c>
      <c r="AA518" s="162">
        <v>0</v>
      </c>
      <c r="AB518" s="164">
        <v>-500000</v>
      </c>
      <c r="AC518" s="162">
        <v>0</v>
      </c>
      <c r="AD518" s="144" t="s">
        <v>911</v>
      </c>
      <c r="AE518" s="165" t="s">
        <v>914</v>
      </c>
      <c r="AF518" s="144" t="s">
        <v>976</v>
      </c>
      <c r="AG518" s="144" t="s">
        <v>1100</v>
      </c>
      <c r="AH518" s="144" t="s">
        <v>919</v>
      </c>
      <c r="AI518" s="144" t="s">
        <v>919</v>
      </c>
      <c r="AJ518" s="144" t="s">
        <v>919</v>
      </c>
      <c r="AK518" s="144" t="s">
        <v>912</v>
      </c>
      <c r="AL518" s="144" t="s">
        <v>919</v>
      </c>
      <c r="AM518" s="144" t="s">
        <v>919</v>
      </c>
      <c r="AN518" s="144" t="s">
        <v>971</v>
      </c>
      <c r="AO518" s="144" t="s">
        <v>978</v>
      </c>
      <c r="AP518" s="144" t="s">
        <v>675</v>
      </c>
      <c r="AQ518" s="160" t="s">
        <v>922</v>
      </c>
      <c r="AR518" s="144" t="s">
        <v>923</v>
      </c>
    </row>
    <row r="519" spans="3:44">
      <c r="C519" s="160" t="s">
        <v>773</v>
      </c>
      <c r="D519" s="144" t="s">
        <v>469</v>
      </c>
      <c r="E519" s="161" t="s">
        <v>398</v>
      </c>
      <c r="F519" s="144" t="s">
        <v>434</v>
      </c>
      <c r="G519" s="144" t="s">
        <v>400</v>
      </c>
      <c r="H519" s="144" t="s">
        <v>470</v>
      </c>
      <c r="I519" s="144" t="s">
        <v>471</v>
      </c>
      <c r="J519" s="162">
        <v>3484627</v>
      </c>
      <c r="K519" s="163">
        <v>2984627</v>
      </c>
      <c r="L519" s="162">
        <v>2984627</v>
      </c>
      <c r="M519" s="162">
        <v>0</v>
      </c>
      <c r="N519" s="162">
        <v>0</v>
      </c>
      <c r="O519" s="162">
        <v>0</v>
      </c>
      <c r="P519" s="163">
        <v>2979349.61</v>
      </c>
      <c r="Q519" s="162">
        <v>2979349.61</v>
      </c>
      <c r="R519" s="162">
        <v>0</v>
      </c>
      <c r="S519" s="162">
        <v>2979349.61</v>
      </c>
      <c r="T519" s="162">
        <v>2979349.61</v>
      </c>
      <c r="U519" s="162">
        <v>5277.39</v>
      </c>
      <c r="V519" s="162">
        <v>5277.39</v>
      </c>
      <c r="W519" s="162">
        <v>5277.39</v>
      </c>
      <c r="X519" s="162">
        <v>5277.39</v>
      </c>
      <c r="Y519" s="162">
        <v>0</v>
      </c>
      <c r="Z519" s="162">
        <v>0</v>
      </c>
      <c r="AA519" s="162">
        <v>0</v>
      </c>
      <c r="AB519" s="164">
        <v>-500000</v>
      </c>
      <c r="AC519" s="162">
        <v>0</v>
      </c>
      <c r="AD519" s="144" t="s">
        <v>911</v>
      </c>
      <c r="AE519" s="165" t="s">
        <v>914</v>
      </c>
      <c r="AF519" s="144" t="s">
        <v>976</v>
      </c>
      <c r="AG519" s="144" t="s">
        <v>980</v>
      </c>
      <c r="AH519" s="144" t="s">
        <v>919</v>
      </c>
      <c r="AI519" s="144" t="s">
        <v>919</v>
      </c>
      <c r="AJ519" s="144" t="s">
        <v>919</v>
      </c>
      <c r="AK519" s="144" t="s">
        <v>912</v>
      </c>
      <c r="AL519" s="144" t="s">
        <v>919</v>
      </c>
      <c r="AM519" s="144" t="s">
        <v>919</v>
      </c>
      <c r="AN519" s="144" t="s">
        <v>971</v>
      </c>
      <c r="AO519" s="144" t="s">
        <v>978</v>
      </c>
      <c r="AP519" s="144" t="s">
        <v>471</v>
      </c>
      <c r="AQ519" s="160" t="s">
        <v>922</v>
      </c>
      <c r="AR519" s="144" t="s">
        <v>923</v>
      </c>
    </row>
    <row r="520" spans="3:44">
      <c r="C520" s="160" t="s">
        <v>773</v>
      </c>
      <c r="D520" s="144" t="s">
        <v>620</v>
      </c>
      <c r="E520" s="161" t="s">
        <v>398</v>
      </c>
      <c r="F520" s="144" t="s">
        <v>434</v>
      </c>
      <c r="G520" s="144" t="s">
        <v>400</v>
      </c>
      <c r="H520" s="144" t="s">
        <v>621</v>
      </c>
      <c r="I520" s="144" t="s">
        <v>622</v>
      </c>
      <c r="J520" s="162">
        <v>6980575</v>
      </c>
      <c r="K520" s="163">
        <v>4000000</v>
      </c>
      <c r="L520" s="162">
        <v>4000000</v>
      </c>
      <c r="M520" s="162">
        <v>0</v>
      </c>
      <c r="N520" s="162">
        <v>0</v>
      </c>
      <c r="O520" s="162">
        <v>0</v>
      </c>
      <c r="P520" s="163">
        <v>1955163.29</v>
      </c>
      <c r="Q520" s="162">
        <v>1955163.29</v>
      </c>
      <c r="R520" s="162">
        <v>0</v>
      </c>
      <c r="S520" s="162">
        <v>1955163.29</v>
      </c>
      <c r="T520" s="162">
        <v>1955163.29</v>
      </c>
      <c r="U520" s="162">
        <v>2044836.71</v>
      </c>
      <c r="V520" s="162">
        <v>2044836.71</v>
      </c>
      <c r="W520" s="162">
        <v>2044836.71</v>
      </c>
      <c r="X520" s="162">
        <v>2044836.71</v>
      </c>
      <c r="Y520" s="162">
        <v>0</v>
      </c>
      <c r="Z520" s="162">
        <v>0</v>
      </c>
      <c r="AA520" s="162">
        <v>0</v>
      </c>
      <c r="AB520" s="164">
        <v>-2980575</v>
      </c>
      <c r="AC520" s="162">
        <v>0</v>
      </c>
      <c r="AD520" s="144" t="s">
        <v>911</v>
      </c>
      <c r="AE520" s="165" t="s">
        <v>914</v>
      </c>
      <c r="AF520" s="144" t="s">
        <v>976</v>
      </c>
      <c r="AG520" s="144" t="s">
        <v>1079</v>
      </c>
      <c r="AH520" s="144" t="s">
        <v>919</v>
      </c>
      <c r="AI520" s="144" t="s">
        <v>919</v>
      </c>
      <c r="AJ520" s="144" t="s">
        <v>919</v>
      </c>
      <c r="AK520" s="144" t="s">
        <v>912</v>
      </c>
      <c r="AL520" s="144" t="s">
        <v>919</v>
      </c>
      <c r="AM520" s="144" t="s">
        <v>919</v>
      </c>
      <c r="AN520" s="144" t="s">
        <v>971</v>
      </c>
      <c r="AO520" s="144" t="s">
        <v>978</v>
      </c>
      <c r="AP520" s="144" t="s">
        <v>622</v>
      </c>
      <c r="AQ520" s="160" t="s">
        <v>922</v>
      </c>
      <c r="AR520" s="144" t="s">
        <v>923</v>
      </c>
    </row>
    <row r="521" spans="3:44">
      <c r="C521" s="160" t="s">
        <v>773</v>
      </c>
      <c r="D521" s="144" t="s">
        <v>472</v>
      </c>
      <c r="E521" s="161" t="s">
        <v>398</v>
      </c>
      <c r="F521" s="144" t="s">
        <v>434</v>
      </c>
      <c r="G521" s="144" t="s">
        <v>400</v>
      </c>
      <c r="H521" s="144" t="s">
        <v>473</v>
      </c>
      <c r="I521" s="144" t="s">
        <v>474</v>
      </c>
      <c r="J521" s="162">
        <v>518924</v>
      </c>
      <c r="K521" s="163">
        <v>0</v>
      </c>
      <c r="L521" s="162">
        <v>0</v>
      </c>
      <c r="M521" s="162">
        <v>0</v>
      </c>
      <c r="N521" s="162">
        <v>0</v>
      </c>
      <c r="O521" s="162">
        <v>0</v>
      </c>
      <c r="P521" s="163">
        <v>0</v>
      </c>
      <c r="Q521" s="162">
        <v>0</v>
      </c>
      <c r="R521" s="162">
        <v>0</v>
      </c>
      <c r="S521" s="162">
        <v>0</v>
      </c>
      <c r="T521" s="162">
        <v>0</v>
      </c>
      <c r="U521" s="162">
        <v>0</v>
      </c>
      <c r="V521" s="162">
        <v>0</v>
      </c>
      <c r="W521" s="162">
        <v>0</v>
      </c>
      <c r="X521" s="162">
        <v>0</v>
      </c>
      <c r="Y521" s="162">
        <v>0</v>
      </c>
      <c r="Z521" s="162">
        <v>0</v>
      </c>
      <c r="AA521" s="162">
        <v>0</v>
      </c>
      <c r="AB521" s="164">
        <v>-518924</v>
      </c>
      <c r="AC521" s="162">
        <v>0</v>
      </c>
      <c r="AD521" s="144" t="s">
        <v>911</v>
      </c>
      <c r="AE521" s="165" t="s">
        <v>914</v>
      </c>
      <c r="AF521" s="144" t="s">
        <v>976</v>
      </c>
      <c r="AG521" s="144" t="s">
        <v>981</v>
      </c>
      <c r="AH521" s="144" t="s">
        <v>919</v>
      </c>
      <c r="AI521" s="144" t="s">
        <v>919</v>
      </c>
      <c r="AJ521" s="144" t="s">
        <v>919</v>
      </c>
      <c r="AK521" s="144" t="s">
        <v>912</v>
      </c>
      <c r="AL521" s="144" t="s">
        <v>919</v>
      </c>
      <c r="AM521" s="144" t="s">
        <v>919</v>
      </c>
      <c r="AN521" s="144" t="s">
        <v>971</v>
      </c>
      <c r="AO521" s="144" t="s">
        <v>978</v>
      </c>
      <c r="AP521" s="144" t="s">
        <v>474</v>
      </c>
      <c r="AQ521" s="160" t="s">
        <v>922</v>
      </c>
      <c r="AR521" s="144" t="s">
        <v>923</v>
      </c>
    </row>
    <row r="522" spans="3:44">
      <c r="C522" s="160" t="s">
        <v>773</v>
      </c>
      <c r="D522" s="144" t="s">
        <v>475</v>
      </c>
      <c r="E522" s="161" t="s">
        <v>398</v>
      </c>
      <c r="F522" s="144" t="s">
        <v>434</v>
      </c>
      <c r="G522" s="144" t="s">
        <v>400</v>
      </c>
      <c r="H522" s="144" t="s">
        <v>476</v>
      </c>
      <c r="I522" s="144" t="s">
        <v>477</v>
      </c>
      <c r="J522" s="162">
        <v>11050629</v>
      </c>
      <c r="K522" s="163">
        <v>5000000</v>
      </c>
      <c r="L522" s="162">
        <v>5000000</v>
      </c>
      <c r="M522" s="162">
        <v>0</v>
      </c>
      <c r="N522" s="162">
        <v>0</v>
      </c>
      <c r="O522" s="162">
        <v>0</v>
      </c>
      <c r="P522" s="163">
        <v>1134068</v>
      </c>
      <c r="Q522" s="162">
        <v>0</v>
      </c>
      <c r="R522" s="162">
        <v>0</v>
      </c>
      <c r="S522" s="162">
        <v>1134068</v>
      </c>
      <c r="T522" s="162">
        <v>1134068</v>
      </c>
      <c r="U522" s="162">
        <v>3865932</v>
      </c>
      <c r="V522" s="162">
        <v>3865932</v>
      </c>
      <c r="W522" s="162">
        <v>3865932</v>
      </c>
      <c r="X522" s="162">
        <v>3865932</v>
      </c>
      <c r="Y522" s="162">
        <v>0</v>
      </c>
      <c r="Z522" s="162">
        <v>0</v>
      </c>
      <c r="AA522" s="162">
        <v>0</v>
      </c>
      <c r="AB522" s="164">
        <v>-6050629</v>
      </c>
      <c r="AC522" s="162">
        <v>0</v>
      </c>
      <c r="AD522" s="144" t="s">
        <v>911</v>
      </c>
      <c r="AE522" s="165" t="s">
        <v>914</v>
      </c>
      <c r="AF522" s="144" t="s">
        <v>976</v>
      </c>
      <c r="AG522" s="144" t="s">
        <v>982</v>
      </c>
      <c r="AH522" s="144" t="s">
        <v>919</v>
      </c>
      <c r="AI522" s="144" t="s">
        <v>919</v>
      </c>
      <c r="AJ522" s="144" t="s">
        <v>919</v>
      </c>
      <c r="AK522" s="144" t="s">
        <v>912</v>
      </c>
      <c r="AL522" s="144" t="s">
        <v>919</v>
      </c>
      <c r="AM522" s="144" t="s">
        <v>919</v>
      </c>
      <c r="AN522" s="144" t="s">
        <v>971</v>
      </c>
      <c r="AO522" s="144" t="s">
        <v>978</v>
      </c>
      <c r="AP522" s="144" t="s">
        <v>477</v>
      </c>
      <c r="AQ522" s="160" t="s">
        <v>922</v>
      </c>
      <c r="AR522" s="144" t="s">
        <v>923</v>
      </c>
    </row>
    <row r="523" spans="3:44">
      <c r="C523" s="160" t="s">
        <v>773</v>
      </c>
      <c r="D523" s="144" t="s">
        <v>676</v>
      </c>
      <c r="E523" s="161" t="s">
        <v>410</v>
      </c>
      <c r="F523" s="144" t="s">
        <v>479</v>
      </c>
      <c r="G523" s="144" t="s">
        <v>400</v>
      </c>
      <c r="H523" s="144" t="s">
        <v>677</v>
      </c>
      <c r="I523" s="144" t="s">
        <v>677</v>
      </c>
      <c r="J523" s="162">
        <v>460000</v>
      </c>
      <c r="K523" s="163">
        <v>215000</v>
      </c>
      <c r="L523" s="162">
        <v>215000</v>
      </c>
      <c r="M523" s="162">
        <v>0</v>
      </c>
      <c r="N523" s="162">
        <v>0</v>
      </c>
      <c r="O523" s="162">
        <v>0</v>
      </c>
      <c r="P523" s="163">
        <v>117226.2</v>
      </c>
      <c r="Q523" s="162">
        <v>117226.2</v>
      </c>
      <c r="R523" s="162">
        <v>0</v>
      </c>
      <c r="S523" s="162">
        <v>117226.2</v>
      </c>
      <c r="T523" s="162">
        <v>117226.2</v>
      </c>
      <c r="U523" s="162">
        <v>97773.8</v>
      </c>
      <c r="V523" s="162">
        <v>97773.8</v>
      </c>
      <c r="W523" s="162">
        <v>97773.8</v>
      </c>
      <c r="X523" s="162">
        <v>97773.8</v>
      </c>
      <c r="Y523" s="162">
        <v>0</v>
      </c>
      <c r="Z523" s="162">
        <v>0</v>
      </c>
      <c r="AA523" s="162">
        <v>0</v>
      </c>
      <c r="AB523" s="164">
        <v>-245000</v>
      </c>
      <c r="AC523" s="162">
        <v>0</v>
      </c>
      <c r="AD523" s="144" t="s">
        <v>911</v>
      </c>
      <c r="AE523" s="165" t="s">
        <v>915</v>
      </c>
      <c r="AF523" s="144" t="s">
        <v>983</v>
      </c>
      <c r="AG523" s="144" t="s">
        <v>1101</v>
      </c>
      <c r="AH523" s="144" t="s">
        <v>919</v>
      </c>
      <c r="AI523" s="144" t="s">
        <v>919</v>
      </c>
      <c r="AJ523" s="144" t="s">
        <v>919</v>
      </c>
      <c r="AK523" s="144" t="s">
        <v>912</v>
      </c>
      <c r="AL523" s="144" t="s">
        <v>919</v>
      </c>
      <c r="AM523" s="144" t="s">
        <v>919</v>
      </c>
      <c r="AN523" s="144" t="s">
        <v>985</v>
      </c>
      <c r="AO523" s="144" t="s">
        <v>986</v>
      </c>
      <c r="AP523" s="144" t="s">
        <v>677</v>
      </c>
      <c r="AQ523" s="160" t="s">
        <v>922</v>
      </c>
      <c r="AR523" s="144" t="s">
        <v>929</v>
      </c>
    </row>
    <row r="524" spans="3:44">
      <c r="C524" s="160" t="s">
        <v>773</v>
      </c>
      <c r="D524" s="144" t="s">
        <v>482</v>
      </c>
      <c r="E524" s="161" t="s">
        <v>410</v>
      </c>
      <c r="F524" s="144" t="s">
        <v>479</v>
      </c>
      <c r="G524" s="144" t="s">
        <v>400</v>
      </c>
      <c r="H524" s="144" t="s">
        <v>483</v>
      </c>
      <c r="I524" s="144" t="s">
        <v>484</v>
      </c>
      <c r="J524" s="162">
        <v>3217218</v>
      </c>
      <c r="K524" s="163">
        <v>1881727</v>
      </c>
      <c r="L524" s="162">
        <v>1881727</v>
      </c>
      <c r="M524" s="162">
        <v>0</v>
      </c>
      <c r="N524" s="162">
        <v>91594.86</v>
      </c>
      <c r="O524" s="162">
        <v>0</v>
      </c>
      <c r="P524" s="163">
        <v>1744208.07</v>
      </c>
      <c r="Q524" s="162">
        <v>1744208.07</v>
      </c>
      <c r="R524" s="162">
        <v>0</v>
      </c>
      <c r="S524" s="162">
        <v>1835802.93</v>
      </c>
      <c r="T524" s="162">
        <v>1835802.93</v>
      </c>
      <c r="U524" s="162">
        <v>45924.07</v>
      </c>
      <c r="V524" s="162">
        <v>45924.07</v>
      </c>
      <c r="W524" s="162">
        <v>45924.07</v>
      </c>
      <c r="X524" s="162">
        <v>45924.07</v>
      </c>
      <c r="Y524" s="162">
        <v>0</v>
      </c>
      <c r="Z524" s="162">
        <v>0</v>
      </c>
      <c r="AA524" s="162">
        <v>0</v>
      </c>
      <c r="AB524" s="164">
        <v>-1335491</v>
      </c>
      <c r="AC524" s="162">
        <v>0</v>
      </c>
      <c r="AD524" s="144" t="s">
        <v>911</v>
      </c>
      <c r="AE524" s="165" t="s">
        <v>915</v>
      </c>
      <c r="AF524" s="144" t="s">
        <v>983</v>
      </c>
      <c r="AG524" s="144" t="s">
        <v>987</v>
      </c>
      <c r="AH524" s="144" t="s">
        <v>919</v>
      </c>
      <c r="AI524" s="144" t="s">
        <v>919</v>
      </c>
      <c r="AJ524" s="144" t="s">
        <v>919</v>
      </c>
      <c r="AK524" s="144" t="s">
        <v>912</v>
      </c>
      <c r="AL524" s="144" t="s">
        <v>919</v>
      </c>
      <c r="AM524" s="144" t="s">
        <v>919</v>
      </c>
      <c r="AN524" s="144" t="s">
        <v>985</v>
      </c>
      <c r="AO524" s="144" t="s">
        <v>986</v>
      </c>
      <c r="AP524" s="144" t="s">
        <v>484</v>
      </c>
      <c r="AQ524" s="160" t="s">
        <v>922</v>
      </c>
      <c r="AR524" s="144" t="s">
        <v>929</v>
      </c>
    </row>
    <row r="525" spans="3:44">
      <c r="C525" s="160" t="s">
        <v>773</v>
      </c>
      <c r="D525" s="144" t="s">
        <v>485</v>
      </c>
      <c r="E525" s="161" t="s">
        <v>410</v>
      </c>
      <c r="F525" s="144" t="s">
        <v>479</v>
      </c>
      <c r="G525" s="144" t="s">
        <v>400</v>
      </c>
      <c r="H525" s="144" t="s">
        <v>486</v>
      </c>
      <c r="I525" s="144" t="s">
        <v>487</v>
      </c>
      <c r="J525" s="162">
        <v>7384708</v>
      </c>
      <c r="K525" s="163">
        <v>5284708</v>
      </c>
      <c r="L525" s="162">
        <v>5284708</v>
      </c>
      <c r="M525" s="162">
        <v>0</v>
      </c>
      <c r="N525" s="162">
        <v>204689.4</v>
      </c>
      <c r="O525" s="162">
        <v>0</v>
      </c>
      <c r="P525" s="163">
        <v>5044309.72</v>
      </c>
      <c r="Q525" s="162">
        <v>1231694.18</v>
      </c>
      <c r="R525" s="162">
        <v>0</v>
      </c>
      <c r="S525" s="162">
        <v>5248999.12</v>
      </c>
      <c r="T525" s="162">
        <v>5248999.12</v>
      </c>
      <c r="U525" s="162">
        <v>35708.879999999997</v>
      </c>
      <c r="V525" s="162">
        <v>35708.879999999997</v>
      </c>
      <c r="W525" s="162">
        <v>35708.879999999997</v>
      </c>
      <c r="X525" s="162">
        <v>35708.879999999997</v>
      </c>
      <c r="Y525" s="162">
        <v>0</v>
      </c>
      <c r="Z525" s="162">
        <v>0</v>
      </c>
      <c r="AA525" s="162">
        <v>0</v>
      </c>
      <c r="AB525" s="164">
        <v>-2100000</v>
      </c>
      <c r="AC525" s="162">
        <v>0</v>
      </c>
      <c r="AD525" s="144" t="s">
        <v>911</v>
      </c>
      <c r="AE525" s="165" t="s">
        <v>915</v>
      </c>
      <c r="AF525" s="144" t="s">
        <v>983</v>
      </c>
      <c r="AG525" s="144" t="s">
        <v>988</v>
      </c>
      <c r="AH525" s="144" t="s">
        <v>919</v>
      </c>
      <c r="AI525" s="144" t="s">
        <v>919</v>
      </c>
      <c r="AJ525" s="144" t="s">
        <v>919</v>
      </c>
      <c r="AK525" s="144" t="s">
        <v>912</v>
      </c>
      <c r="AL525" s="144" t="s">
        <v>919</v>
      </c>
      <c r="AM525" s="144" t="s">
        <v>919</v>
      </c>
      <c r="AN525" s="144" t="s">
        <v>985</v>
      </c>
      <c r="AO525" s="144" t="s">
        <v>986</v>
      </c>
      <c r="AP525" s="144" t="s">
        <v>487</v>
      </c>
      <c r="AQ525" s="160" t="s">
        <v>922</v>
      </c>
      <c r="AR525" s="144" t="s">
        <v>929</v>
      </c>
    </row>
    <row r="526" spans="3:44">
      <c r="C526" s="160" t="s">
        <v>773</v>
      </c>
      <c r="D526" s="144" t="s">
        <v>623</v>
      </c>
      <c r="E526" s="161" t="s">
        <v>410</v>
      </c>
      <c r="F526" s="144" t="s">
        <v>479</v>
      </c>
      <c r="G526" s="144" t="s">
        <v>400</v>
      </c>
      <c r="H526" s="144" t="s">
        <v>624</v>
      </c>
      <c r="I526" s="144" t="s">
        <v>625</v>
      </c>
      <c r="J526" s="162">
        <v>262150</v>
      </c>
      <c r="K526" s="163">
        <v>0</v>
      </c>
      <c r="L526" s="162">
        <v>0</v>
      </c>
      <c r="M526" s="162">
        <v>0</v>
      </c>
      <c r="N526" s="162">
        <v>0</v>
      </c>
      <c r="O526" s="162">
        <v>0</v>
      </c>
      <c r="P526" s="163">
        <v>0</v>
      </c>
      <c r="Q526" s="162">
        <v>0</v>
      </c>
      <c r="R526" s="162">
        <v>0</v>
      </c>
      <c r="S526" s="162">
        <v>0</v>
      </c>
      <c r="T526" s="162">
        <v>0</v>
      </c>
      <c r="U526" s="162">
        <v>0</v>
      </c>
      <c r="V526" s="162">
        <v>0</v>
      </c>
      <c r="W526" s="162">
        <v>0</v>
      </c>
      <c r="X526" s="162">
        <v>0</v>
      </c>
      <c r="Y526" s="162">
        <v>0</v>
      </c>
      <c r="Z526" s="162">
        <v>0</v>
      </c>
      <c r="AA526" s="162">
        <v>0</v>
      </c>
      <c r="AB526" s="164">
        <v>-262150</v>
      </c>
      <c r="AC526" s="162">
        <v>0</v>
      </c>
      <c r="AD526" s="144" t="s">
        <v>911</v>
      </c>
      <c r="AE526" s="165" t="s">
        <v>915</v>
      </c>
      <c r="AF526" s="144" t="s">
        <v>983</v>
      </c>
      <c r="AG526" s="144" t="s">
        <v>1080</v>
      </c>
      <c r="AH526" s="144" t="s">
        <v>919</v>
      </c>
      <c r="AI526" s="144" t="s">
        <v>919</v>
      </c>
      <c r="AJ526" s="144" t="s">
        <v>919</v>
      </c>
      <c r="AK526" s="144" t="s">
        <v>912</v>
      </c>
      <c r="AL526" s="144" t="s">
        <v>919</v>
      </c>
      <c r="AM526" s="144" t="s">
        <v>919</v>
      </c>
      <c r="AN526" s="144" t="s">
        <v>985</v>
      </c>
      <c r="AO526" s="144" t="s">
        <v>986</v>
      </c>
      <c r="AP526" s="144" t="s">
        <v>625</v>
      </c>
      <c r="AQ526" s="160" t="s">
        <v>922</v>
      </c>
      <c r="AR526" s="144" t="s">
        <v>929</v>
      </c>
    </row>
    <row r="527" spans="3:44">
      <c r="C527" s="160" t="s">
        <v>773</v>
      </c>
      <c r="D527" s="144" t="s">
        <v>679</v>
      </c>
      <c r="E527" s="161" t="s">
        <v>410</v>
      </c>
      <c r="F527" s="144" t="s">
        <v>479</v>
      </c>
      <c r="G527" s="144" t="s">
        <v>400</v>
      </c>
      <c r="H527" s="144" t="s">
        <v>680</v>
      </c>
      <c r="I527" s="144" t="s">
        <v>681</v>
      </c>
      <c r="J527" s="162">
        <v>1855009</v>
      </c>
      <c r="K527" s="163">
        <v>1170009</v>
      </c>
      <c r="L527" s="162">
        <v>1170009</v>
      </c>
      <c r="M527" s="162">
        <v>0</v>
      </c>
      <c r="N527" s="162">
        <v>0</v>
      </c>
      <c r="O527" s="162">
        <v>0</v>
      </c>
      <c r="P527" s="163">
        <v>1153698.96</v>
      </c>
      <c r="Q527" s="162">
        <v>95154.96</v>
      </c>
      <c r="R527" s="162">
        <v>0</v>
      </c>
      <c r="S527" s="162">
        <v>1153698.96</v>
      </c>
      <c r="T527" s="162">
        <v>1153698.96</v>
      </c>
      <c r="U527" s="162">
        <v>16310.04</v>
      </c>
      <c r="V527" s="162">
        <v>16310.04</v>
      </c>
      <c r="W527" s="162">
        <v>16310.04</v>
      </c>
      <c r="X527" s="162">
        <v>16310.04</v>
      </c>
      <c r="Y527" s="162">
        <v>0</v>
      </c>
      <c r="Z527" s="162">
        <v>0</v>
      </c>
      <c r="AA527" s="162">
        <v>0</v>
      </c>
      <c r="AB527" s="164">
        <v>-685000</v>
      </c>
      <c r="AC527" s="162">
        <v>0</v>
      </c>
      <c r="AD527" s="144" t="s">
        <v>911</v>
      </c>
      <c r="AE527" s="165" t="s">
        <v>915</v>
      </c>
      <c r="AF527" s="144" t="s">
        <v>983</v>
      </c>
      <c r="AG527" s="144" t="s">
        <v>1103</v>
      </c>
      <c r="AH527" s="144" t="s">
        <v>919</v>
      </c>
      <c r="AI527" s="144" t="s">
        <v>919</v>
      </c>
      <c r="AJ527" s="144" t="s">
        <v>919</v>
      </c>
      <c r="AK527" s="144" t="s">
        <v>912</v>
      </c>
      <c r="AL527" s="144" t="s">
        <v>1104</v>
      </c>
      <c r="AM527" s="144" t="s">
        <v>919</v>
      </c>
      <c r="AN527" s="144" t="s">
        <v>985</v>
      </c>
      <c r="AO527" s="144" t="s">
        <v>986</v>
      </c>
      <c r="AP527" s="144" t="s">
        <v>681</v>
      </c>
      <c r="AQ527" s="160" t="s">
        <v>922</v>
      </c>
      <c r="AR527" s="144" t="s">
        <v>929</v>
      </c>
    </row>
    <row r="528" spans="3:44">
      <c r="C528" s="160" t="s">
        <v>773</v>
      </c>
      <c r="D528" s="144" t="s">
        <v>626</v>
      </c>
      <c r="E528" s="161" t="s">
        <v>410</v>
      </c>
      <c r="F528" s="144" t="s">
        <v>479</v>
      </c>
      <c r="G528" s="144" t="s">
        <v>400</v>
      </c>
      <c r="H528" s="144" t="s">
        <v>627</v>
      </c>
      <c r="I528" s="144" t="s">
        <v>628</v>
      </c>
      <c r="J528" s="162">
        <v>242879</v>
      </c>
      <c r="K528" s="163">
        <v>0</v>
      </c>
      <c r="L528" s="162">
        <v>0</v>
      </c>
      <c r="M528" s="162">
        <v>0</v>
      </c>
      <c r="N528" s="162">
        <v>0</v>
      </c>
      <c r="O528" s="162">
        <v>0</v>
      </c>
      <c r="P528" s="163">
        <v>0</v>
      </c>
      <c r="Q528" s="162">
        <v>0</v>
      </c>
      <c r="R528" s="162">
        <v>0</v>
      </c>
      <c r="S528" s="162">
        <v>0</v>
      </c>
      <c r="T528" s="162">
        <v>0</v>
      </c>
      <c r="U528" s="162">
        <v>0</v>
      </c>
      <c r="V528" s="162">
        <v>0</v>
      </c>
      <c r="W528" s="162">
        <v>0</v>
      </c>
      <c r="X528" s="162">
        <v>0</v>
      </c>
      <c r="Y528" s="162">
        <v>0</v>
      </c>
      <c r="Z528" s="162">
        <v>0</v>
      </c>
      <c r="AA528" s="162">
        <v>0</v>
      </c>
      <c r="AB528" s="164">
        <v>-242879</v>
      </c>
      <c r="AC528" s="162">
        <v>0</v>
      </c>
      <c r="AD528" s="144" t="s">
        <v>911</v>
      </c>
      <c r="AE528" s="165" t="s">
        <v>915</v>
      </c>
      <c r="AF528" s="144" t="s">
        <v>983</v>
      </c>
      <c r="AG528" s="144" t="s">
        <v>1081</v>
      </c>
      <c r="AH528" s="144" t="s">
        <v>919</v>
      </c>
      <c r="AI528" s="144" t="s">
        <v>919</v>
      </c>
      <c r="AJ528" s="144" t="s">
        <v>919</v>
      </c>
      <c r="AK528" s="144" t="s">
        <v>912</v>
      </c>
      <c r="AL528" s="144" t="s">
        <v>919</v>
      </c>
      <c r="AM528" s="144" t="s">
        <v>919</v>
      </c>
      <c r="AN528" s="144" t="s">
        <v>985</v>
      </c>
      <c r="AO528" s="144" t="s">
        <v>986</v>
      </c>
      <c r="AP528" s="144" t="s">
        <v>628</v>
      </c>
      <c r="AQ528" s="160" t="s">
        <v>922</v>
      </c>
      <c r="AR528" s="144" t="s">
        <v>929</v>
      </c>
    </row>
    <row r="529" spans="3:44">
      <c r="C529" s="160" t="s">
        <v>773</v>
      </c>
      <c r="D529" s="144" t="s">
        <v>488</v>
      </c>
      <c r="E529" s="161" t="s">
        <v>410</v>
      </c>
      <c r="F529" s="144" t="s">
        <v>489</v>
      </c>
      <c r="G529" s="144" t="s">
        <v>400</v>
      </c>
      <c r="H529" s="144" t="s">
        <v>490</v>
      </c>
      <c r="I529" s="144" t="s">
        <v>490</v>
      </c>
      <c r="J529" s="162">
        <v>0</v>
      </c>
      <c r="K529" s="163">
        <v>1535029</v>
      </c>
      <c r="L529" s="162">
        <v>1535029</v>
      </c>
      <c r="M529" s="162">
        <v>0</v>
      </c>
      <c r="N529" s="162">
        <v>0</v>
      </c>
      <c r="O529" s="162">
        <v>0</v>
      </c>
      <c r="P529" s="163">
        <v>0</v>
      </c>
      <c r="Q529" s="162">
        <v>0</v>
      </c>
      <c r="R529" s="162">
        <v>0</v>
      </c>
      <c r="S529" s="162">
        <v>0</v>
      </c>
      <c r="T529" s="162">
        <v>0</v>
      </c>
      <c r="U529" s="162">
        <v>1535029</v>
      </c>
      <c r="V529" s="162">
        <v>1535029</v>
      </c>
      <c r="W529" s="162">
        <v>1535029</v>
      </c>
      <c r="X529" s="162">
        <v>1535029</v>
      </c>
      <c r="Y529" s="162">
        <v>0</v>
      </c>
      <c r="Z529" s="162">
        <v>0</v>
      </c>
      <c r="AA529" s="162">
        <v>0</v>
      </c>
      <c r="AB529" s="162">
        <v>0</v>
      </c>
      <c r="AC529" s="162">
        <v>1535029</v>
      </c>
      <c r="AD529" s="144" t="s">
        <v>911</v>
      </c>
      <c r="AE529" s="165" t="s">
        <v>915</v>
      </c>
      <c r="AF529" s="144" t="s">
        <v>989</v>
      </c>
      <c r="AG529" s="144" t="s">
        <v>990</v>
      </c>
      <c r="AH529" s="144" t="s">
        <v>919</v>
      </c>
      <c r="AI529" s="144" t="s">
        <v>919</v>
      </c>
      <c r="AJ529" s="144" t="s">
        <v>919</v>
      </c>
      <c r="AK529" s="144" t="s">
        <v>912</v>
      </c>
      <c r="AL529" s="144" t="s">
        <v>919</v>
      </c>
      <c r="AM529" s="144" t="s">
        <v>919</v>
      </c>
      <c r="AN529" s="144" t="s">
        <v>985</v>
      </c>
      <c r="AO529" s="144" t="s">
        <v>991</v>
      </c>
      <c r="AP529" s="144" t="s">
        <v>490</v>
      </c>
      <c r="AQ529" s="160" t="s">
        <v>922</v>
      </c>
      <c r="AR529" s="144" t="s">
        <v>929</v>
      </c>
    </row>
    <row r="530" spans="3:44">
      <c r="C530" s="160" t="s">
        <v>773</v>
      </c>
      <c r="D530" s="144" t="s">
        <v>779</v>
      </c>
      <c r="E530" s="161" t="s">
        <v>398</v>
      </c>
      <c r="F530" s="144" t="s">
        <v>492</v>
      </c>
      <c r="G530" s="144" t="s">
        <v>400</v>
      </c>
      <c r="H530" s="144" t="s">
        <v>493</v>
      </c>
      <c r="I530" s="144" t="s">
        <v>494</v>
      </c>
      <c r="J530" s="162">
        <v>12297936</v>
      </c>
      <c r="K530" s="163">
        <v>12123837</v>
      </c>
      <c r="L530" s="162">
        <v>12123837</v>
      </c>
      <c r="M530" s="162">
        <v>0</v>
      </c>
      <c r="N530" s="162">
        <v>0</v>
      </c>
      <c r="O530" s="162">
        <v>0</v>
      </c>
      <c r="P530" s="163">
        <v>10975066</v>
      </c>
      <c r="Q530" s="162">
        <v>10975066</v>
      </c>
      <c r="R530" s="162">
        <v>0</v>
      </c>
      <c r="S530" s="162">
        <v>10975066</v>
      </c>
      <c r="T530" s="162">
        <v>10975066</v>
      </c>
      <c r="U530" s="162">
        <v>1148771</v>
      </c>
      <c r="V530" s="162">
        <v>1148771</v>
      </c>
      <c r="W530" s="162">
        <v>1148771</v>
      </c>
      <c r="X530" s="162">
        <v>1148771</v>
      </c>
      <c r="Y530" s="162">
        <v>0</v>
      </c>
      <c r="Z530" s="162">
        <v>0</v>
      </c>
      <c r="AA530" s="162">
        <v>0</v>
      </c>
      <c r="AB530" s="164">
        <v>-174099</v>
      </c>
      <c r="AC530" s="162">
        <v>0</v>
      </c>
      <c r="AD530" s="144" t="s">
        <v>911</v>
      </c>
      <c r="AE530" s="165" t="s">
        <v>916</v>
      </c>
      <c r="AF530" s="144" t="s">
        <v>992</v>
      </c>
      <c r="AG530" s="144" t="s">
        <v>993</v>
      </c>
      <c r="AH530" s="144" t="s">
        <v>934</v>
      </c>
      <c r="AI530" s="144" t="s">
        <v>919</v>
      </c>
      <c r="AJ530" s="144" t="s">
        <v>919</v>
      </c>
      <c r="AK530" s="144" t="s">
        <v>912</v>
      </c>
      <c r="AL530" s="144" t="s">
        <v>919</v>
      </c>
      <c r="AM530" s="144" t="s">
        <v>919</v>
      </c>
      <c r="AN530" s="144" t="s">
        <v>994</v>
      </c>
      <c r="AO530" s="144" t="s">
        <v>995</v>
      </c>
      <c r="AP530" s="144" t="s">
        <v>996</v>
      </c>
      <c r="AQ530" s="160" t="s">
        <v>922</v>
      </c>
      <c r="AR530" s="144" t="s">
        <v>923</v>
      </c>
    </row>
    <row r="531" spans="3:44">
      <c r="C531" s="160" t="s">
        <v>773</v>
      </c>
      <c r="D531" s="144" t="s">
        <v>780</v>
      </c>
      <c r="E531" s="161" t="s">
        <v>398</v>
      </c>
      <c r="F531" s="144" t="s">
        <v>492</v>
      </c>
      <c r="G531" s="144" t="s">
        <v>400</v>
      </c>
      <c r="H531" s="144" t="s">
        <v>496</v>
      </c>
      <c r="I531" s="144" t="s">
        <v>497</v>
      </c>
      <c r="J531" s="162">
        <v>2180485</v>
      </c>
      <c r="K531" s="163">
        <v>2149616</v>
      </c>
      <c r="L531" s="162">
        <v>2149616</v>
      </c>
      <c r="M531" s="162">
        <v>0</v>
      </c>
      <c r="N531" s="162">
        <v>0</v>
      </c>
      <c r="O531" s="162">
        <v>0</v>
      </c>
      <c r="P531" s="163">
        <v>1945933</v>
      </c>
      <c r="Q531" s="162">
        <v>1945933</v>
      </c>
      <c r="R531" s="162">
        <v>0</v>
      </c>
      <c r="S531" s="162">
        <v>1945933</v>
      </c>
      <c r="T531" s="162">
        <v>1945933</v>
      </c>
      <c r="U531" s="162">
        <v>203683</v>
      </c>
      <c r="V531" s="162">
        <v>203683</v>
      </c>
      <c r="W531" s="162">
        <v>203683</v>
      </c>
      <c r="X531" s="162">
        <v>203683</v>
      </c>
      <c r="Y531" s="162">
        <v>0</v>
      </c>
      <c r="Z531" s="162">
        <v>0</v>
      </c>
      <c r="AA531" s="162">
        <v>0</v>
      </c>
      <c r="AB531" s="164">
        <v>-30869</v>
      </c>
      <c r="AC531" s="162">
        <v>0</v>
      </c>
      <c r="AD531" s="144" t="s">
        <v>911</v>
      </c>
      <c r="AE531" s="165" t="s">
        <v>916</v>
      </c>
      <c r="AF531" s="144" t="s">
        <v>992</v>
      </c>
      <c r="AG531" s="144" t="s">
        <v>993</v>
      </c>
      <c r="AH531" s="144" t="s">
        <v>997</v>
      </c>
      <c r="AI531" s="144" t="s">
        <v>919</v>
      </c>
      <c r="AJ531" s="144" t="s">
        <v>919</v>
      </c>
      <c r="AK531" s="144" t="s">
        <v>912</v>
      </c>
      <c r="AL531" s="144" t="s">
        <v>919</v>
      </c>
      <c r="AM531" s="144" t="s">
        <v>919</v>
      </c>
      <c r="AN531" s="144" t="s">
        <v>994</v>
      </c>
      <c r="AO531" s="144" t="s">
        <v>995</v>
      </c>
      <c r="AP531" s="144" t="s">
        <v>996</v>
      </c>
      <c r="AQ531" s="160" t="s">
        <v>922</v>
      </c>
      <c r="AR531" s="144" t="s">
        <v>923</v>
      </c>
    </row>
    <row r="532" spans="3:44">
      <c r="C532" s="160" t="s">
        <v>773</v>
      </c>
      <c r="D532" s="144" t="s">
        <v>498</v>
      </c>
      <c r="E532" s="161" t="s">
        <v>398</v>
      </c>
      <c r="F532" s="144" t="s">
        <v>400</v>
      </c>
      <c r="G532" s="144" t="s">
        <v>400</v>
      </c>
      <c r="H532" s="144" t="s">
        <v>499</v>
      </c>
      <c r="I532" s="144" t="s">
        <v>499</v>
      </c>
      <c r="J532" s="162">
        <v>25000000</v>
      </c>
      <c r="K532" s="163">
        <v>25000000</v>
      </c>
      <c r="L532" s="162">
        <v>25000000</v>
      </c>
      <c r="M532" s="162">
        <v>0</v>
      </c>
      <c r="N532" s="162">
        <v>0</v>
      </c>
      <c r="O532" s="162">
        <v>0</v>
      </c>
      <c r="P532" s="163">
        <v>11810523.6</v>
      </c>
      <c r="Q532" s="162">
        <v>11810523.6</v>
      </c>
      <c r="R532" s="162">
        <v>0</v>
      </c>
      <c r="S532" s="162">
        <v>11810523.6</v>
      </c>
      <c r="T532" s="162">
        <v>11810523.6</v>
      </c>
      <c r="U532" s="162">
        <v>13189476.4</v>
      </c>
      <c r="V532" s="162">
        <v>13189476.4</v>
      </c>
      <c r="W532" s="162">
        <v>13189476.4</v>
      </c>
      <c r="X532" s="162">
        <v>13189476.4</v>
      </c>
      <c r="Y532" s="162">
        <v>0</v>
      </c>
      <c r="Z532" s="162">
        <v>0</v>
      </c>
      <c r="AA532" s="162">
        <v>0</v>
      </c>
      <c r="AB532" s="162">
        <v>0</v>
      </c>
      <c r="AC532" s="162">
        <v>0</v>
      </c>
      <c r="AD532" s="144" t="s">
        <v>911</v>
      </c>
      <c r="AE532" s="165" t="s">
        <v>916</v>
      </c>
      <c r="AF532" s="144" t="s">
        <v>998</v>
      </c>
      <c r="AG532" s="144" t="s">
        <v>999</v>
      </c>
      <c r="AH532" s="144" t="s">
        <v>919</v>
      </c>
      <c r="AI532" s="144" t="s">
        <v>919</v>
      </c>
      <c r="AJ532" s="144" t="s">
        <v>919</v>
      </c>
      <c r="AK532" s="144" t="s">
        <v>912</v>
      </c>
      <c r="AL532" s="144" t="s">
        <v>919</v>
      </c>
      <c r="AM532" s="144" t="s">
        <v>919</v>
      </c>
      <c r="AN532" s="144" t="s">
        <v>994</v>
      </c>
      <c r="AO532" s="144" t="s">
        <v>1000</v>
      </c>
      <c r="AP532" s="144" t="s">
        <v>499</v>
      </c>
      <c r="AQ532" s="160" t="s">
        <v>922</v>
      </c>
      <c r="AR532" s="144" t="s">
        <v>923</v>
      </c>
    </row>
    <row r="533" spans="3:44">
      <c r="C533" s="160" t="s">
        <v>773</v>
      </c>
      <c r="D533" s="144" t="s">
        <v>500</v>
      </c>
      <c r="E533" s="161" t="s">
        <v>398</v>
      </c>
      <c r="F533" s="144" t="s">
        <v>400</v>
      </c>
      <c r="G533" s="144" t="s">
        <v>400</v>
      </c>
      <c r="H533" s="144" t="s">
        <v>501</v>
      </c>
      <c r="I533" s="144" t="s">
        <v>501</v>
      </c>
      <c r="J533" s="162">
        <v>8144000</v>
      </c>
      <c r="K533" s="163">
        <v>13600595</v>
      </c>
      <c r="L533" s="162">
        <v>13600595</v>
      </c>
      <c r="M533" s="162">
        <v>0</v>
      </c>
      <c r="N533" s="162">
        <v>0</v>
      </c>
      <c r="O533" s="162">
        <v>0</v>
      </c>
      <c r="P533" s="163">
        <v>6224012</v>
      </c>
      <c r="Q533" s="162">
        <v>6224012</v>
      </c>
      <c r="R533" s="162">
        <v>0</v>
      </c>
      <c r="S533" s="162">
        <v>6224012</v>
      </c>
      <c r="T533" s="162">
        <v>6224012</v>
      </c>
      <c r="U533" s="162">
        <v>7376583</v>
      </c>
      <c r="V533" s="162">
        <v>7376583</v>
      </c>
      <c r="W533" s="162">
        <v>7376583</v>
      </c>
      <c r="X533" s="162">
        <v>7376583</v>
      </c>
      <c r="Y533" s="162">
        <v>0</v>
      </c>
      <c r="Z533" s="162">
        <v>0</v>
      </c>
      <c r="AA533" s="162">
        <v>0</v>
      </c>
      <c r="AB533" s="162">
        <v>0</v>
      </c>
      <c r="AC533" s="162">
        <v>5456595</v>
      </c>
      <c r="AD533" s="144" t="s">
        <v>911</v>
      </c>
      <c r="AE533" s="165" t="s">
        <v>916</v>
      </c>
      <c r="AF533" s="144" t="s">
        <v>998</v>
      </c>
      <c r="AG533" s="144" t="s">
        <v>1001</v>
      </c>
      <c r="AH533" s="144" t="s">
        <v>919</v>
      </c>
      <c r="AI533" s="144" t="s">
        <v>919</v>
      </c>
      <c r="AJ533" s="144" t="s">
        <v>919</v>
      </c>
      <c r="AK533" s="144" t="s">
        <v>912</v>
      </c>
      <c r="AL533" s="144" t="s">
        <v>919</v>
      </c>
      <c r="AM533" s="144" t="s">
        <v>919</v>
      </c>
      <c r="AN533" s="144" t="s">
        <v>994</v>
      </c>
      <c r="AO533" s="144" t="s">
        <v>1000</v>
      </c>
      <c r="AP533" s="144" t="s">
        <v>501</v>
      </c>
      <c r="AQ533" s="160" t="s">
        <v>922</v>
      </c>
      <c r="AR533" s="144" t="s">
        <v>923</v>
      </c>
    </row>
    <row r="534" spans="3:44">
      <c r="C534" s="160" t="s">
        <v>773</v>
      </c>
      <c r="D534" s="144" t="s">
        <v>502</v>
      </c>
      <c r="E534" s="161" t="s">
        <v>398</v>
      </c>
      <c r="F534" s="144" t="s">
        <v>400</v>
      </c>
      <c r="G534" s="144" t="s">
        <v>400</v>
      </c>
      <c r="H534" s="144" t="s">
        <v>503</v>
      </c>
      <c r="I534" s="144" t="s">
        <v>503</v>
      </c>
      <c r="J534" s="162">
        <v>4000000</v>
      </c>
      <c r="K534" s="163">
        <v>4000000</v>
      </c>
      <c r="L534" s="162">
        <v>4000000</v>
      </c>
      <c r="M534" s="162">
        <v>0</v>
      </c>
      <c r="N534" s="162">
        <v>0</v>
      </c>
      <c r="O534" s="162">
        <v>0</v>
      </c>
      <c r="P534" s="163">
        <v>0</v>
      </c>
      <c r="Q534" s="162">
        <v>0</v>
      </c>
      <c r="R534" s="162">
        <v>0</v>
      </c>
      <c r="S534" s="162">
        <v>0</v>
      </c>
      <c r="T534" s="162">
        <v>0</v>
      </c>
      <c r="U534" s="162">
        <v>4000000</v>
      </c>
      <c r="V534" s="162">
        <v>4000000</v>
      </c>
      <c r="W534" s="162">
        <v>4000000</v>
      </c>
      <c r="X534" s="162">
        <v>4000000</v>
      </c>
      <c r="Y534" s="162">
        <v>0</v>
      </c>
      <c r="Z534" s="162">
        <v>0</v>
      </c>
      <c r="AA534" s="162">
        <v>0</v>
      </c>
      <c r="AB534" s="162">
        <v>0</v>
      </c>
      <c r="AC534" s="162">
        <v>0</v>
      </c>
      <c r="AD534" s="144" t="s">
        <v>911</v>
      </c>
      <c r="AE534" s="165" t="s">
        <v>916</v>
      </c>
      <c r="AF534" s="144" t="s">
        <v>1002</v>
      </c>
      <c r="AG534" s="144" t="s">
        <v>1003</v>
      </c>
      <c r="AH534" s="144" t="s">
        <v>919</v>
      </c>
      <c r="AI534" s="144" t="s">
        <v>919</v>
      </c>
      <c r="AJ534" s="144" t="s">
        <v>919</v>
      </c>
      <c r="AK534" s="144" t="s">
        <v>912</v>
      </c>
      <c r="AL534" s="144" t="s">
        <v>919</v>
      </c>
      <c r="AM534" s="144" t="s">
        <v>919</v>
      </c>
      <c r="AN534" s="144" t="s">
        <v>994</v>
      </c>
      <c r="AO534" s="144" t="s">
        <v>1004</v>
      </c>
      <c r="AP534" s="144" t="s">
        <v>503</v>
      </c>
      <c r="AQ534" s="160" t="s">
        <v>922</v>
      </c>
      <c r="AR534" s="144" t="s">
        <v>923</v>
      </c>
    </row>
    <row r="535" spans="3:44">
      <c r="C535" s="160" t="s">
        <v>781</v>
      </c>
      <c r="D535" s="144" t="s">
        <v>397</v>
      </c>
      <c r="E535" s="161" t="s">
        <v>398</v>
      </c>
      <c r="F535" s="144" t="s">
        <v>399</v>
      </c>
      <c r="G535" s="144" t="s">
        <v>400</v>
      </c>
      <c r="H535" s="144" t="s">
        <v>401</v>
      </c>
      <c r="I535" s="144" t="s">
        <v>402</v>
      </c>
      <c r="J535" s="162">
        <v>2568070600</v>
      </c>
      <c r="K535" s="163">
        <v>2538978295</v>
      </c>
      <c r="L535" s="162">
        <v>2538978295</v>
      </c>
      <c r="M535" s="162">
        <v>0</v>
      </c>
      <c r="N535" s="162">
        <v>0</v>
      </c>
      <c r="O535" s="162">
        <v>0</v>
      </c>
      <c r="P535" s="163">
        <v>2457027961.23</v>
      </c>
      <c r="Q535" s="162">
        <v>2457027961.23</v>
      </c>
      <c r="R535" s="162">
        <v>0</v>
      </c>
      <c r="S535" s="162">
        <v>2457027961.23</v>
      </c>
      <c r="T535" s="162">
        <v>2457027961.23</v>
      </c>
      <c r="U535" s="162">
        <v>81950333.769999996</v>
      </c>
      <c r="V535" s="162">
        <v>81950333.769999996</v>
      </c>
      <c r="W535" s="162">
        <v>81950333.769999996</v>
      </c>
      <c r="X535" s="162">
        <v>81950333.769999996</v>
      </c>
      <c r="Y535" s="162">
        <v>0</v>
      </c>
      <c r="Z535" s="162">
        <v>0</v>
      </c>
      <c r="AA535" s="162">
        <v>0</v>
      </c>
      <c r="AB535" s="164">
        <v>-29092305</v>
      </c>
      <c r="AC535" s="162">
        <v>0</v>
      </c>
      <c r="AD535" s="144" t="s">
        <v>911</v>
      </c>
      <c r="AE535" s="165" t="s">
        <v>912</v>
      </c>
      <c r="AF535" s="144" t="s">
        <v>398</v>
      </c>
      <c r="AG535" s="144" t="s">
        <v>918</v>
      </c>
      <c r="AH535" s="144" t="s">
        <v>919</v>
      </c>
      <c r="AI535" s="144" t="s">
        <v>919</v>
      </c>
      <c r="AJ535" s="144" t="s">
        <v>919</v>
      </c>
      <c r="AK535" s="144" t="s">
        <v>912</v>
      </c>
      <c r="AL535" s="144" t="s">
        <v>919</v>
      </c>
      <c r="AM535" s="144" t="s">
        <v>919</v>
      </c>
      <c r="AN535" s="144" t="s">
        <v>920</v>
      </c>
      <c r="AO535" s="144" t="s">
        <v>921</v>
      </c>
      <c r="AP535" s="144" t="s">
        <v>402</v>
      </c>
      <c r="AQ535" s="160" t="s">
        <v>922</v>
      </c>
      <c r="AR535" s="144" t="s">
        <v>923</v>
      </c>
    </row>
    <row r="536" spans="3:44">
      <c r="C536" s="160" t="s">
        <v>781</v>
      </c>
      <c r="D536" s="144" t="s">
        <v>403</v>
      </c>
      <c r="E536" s="161" t="s">
        <v>398</v>
      </c>
      <c r="F536" s="144" t="s">
        <v>399</v>
      </c>
      <c r="G536" s="144" t="s">
        <v>400</v>
      </c>
      <c r="H536" s="144" t="s">
        <v>404</v>
      </c>
      <c r="I536" s="144" t="s">
        <v>405</v>
      </c>
      <c r="J536" s="162">
        <v>639490445</v>
      </c>
      <c r="K536" s="163">
        <v>615367685</v>
      </c>
      <c r="L536" s="162">
        <v>615367685</v>
      </c>
      <c r="M536" s="162">
        <v>0</v>
      </c>
      <c r="N536" s="162">
        <v>0</v>
      </c>
      <c r="O536" s="162">
        <v>0</v>
      </c>
      <c r="P536" s="163">
        <v>576820289.60000002</v>
      </c>
      <c r="Q536" s="162">
        <v>576820289.60000002</v>
      </c>
      <c r="R536" s="162">
        <v>0</v>
      </c>
      <c r="S536" s="162">
        <v>576820289.60000002</v>
      </c>
      <c r="T536" s="162">
        <v>576820289.60000002</v>
      </c>
      <c r="U536" s="162">
        <v>38547395.399999999</v>
      </c>
      <c r="V536" s="162">
        <v>38547395.399999999</v>
      </c>
      <c r="W536" s="162">
        <v>38547395.399999999</v>
      </c>
      <c r="X536" s="162">
        <v>38547395.399999999</v>
      </c>
      <c r="Y536" s="162">
        <v>0</v>
      </c>
      <c r="Z536" s="162">
        <v>0</v>
      </c>
      <c r="AA536" s="162">
        <v>0</v>
      </c>
      <c r="AB536" s="164">
        <v>-24122760</v>
      </c>
      <c r="AC536" s="162">
        <v>0</v>
      </c>
      <c r="AD536" s="144" t="s">
        <v>911</v>
      </c>
      <c r="AE536" s="165" t="s">
        <v>912</v>
      </c>
      <c r="AF536" s="144" t="s">
        <v>924</v>
      </c>
      <c r="AG536" s="144" t="s">
        <v>925</v>
      </c>
      <c r="AH536" s="144" t="s">
        <v>919</v>
      </c>
      <c r="AI536" s="144" t="s">
        <v>919</v>
      </c>
      <c r="AJ536" s="144" t="s">
        <v>919</v>
      </c>
      <c r="AK536" s="144" t="s">
        <v>912</v>
      </c>
      <c r="AL536" s="144" t="s">
        <v>919</v>
      </c>
      <c r="AM536" s="144" t="s">
        <v>919</v>
      </c>
      <c r="AN536" s="144" t="s">
        <v>920</v>
      </c>
      <c r="AO536" s="144" t="s">
        <v>926</v>
      </c>
      <c r="AP536" s="144" t="s">
        <v>405</v>
      </c>
      <c r="AQ536" s="160" t="s">
        <v>922</v>
      </c>
      <c r="AR536" s="144" t="s">
        <v>923</v>
      </c>
    </row>
    <row r="537" spans="3:44">
      <c r="C537" s="160" t="s">
        <v>781</v>
      </c>
      <c r="D537" s="144" t="s">
        <v>406</v>
      </c>
      <c r="E537" s="161" t="s">
        <v>398</v>
      </c>
      <c r="F537" s="144" t="s">
        <v>399</v>
      </c>
      <c r="G537" s="144" t="s">
        <v>400</v>
      </c>
      <c r="H537" s="144" t="s">
        <v>407</v>
      </c>
      <c r="I537" s="144" t="s">
        <v>408</v>
      </c>
      <c r="J537" s="162">
        <v>1729131200</v>
      </c>
      <c r="K537" s="163">
        <v>1694252380</v>
      </c>
      <c r="L537" s="162">
        <v>1694252380</v>
      </c>
      <c r="M537" s="162">
        <v>0</v>
      </c>
      <c r="N537" s="162">
        <v>0</v>
      </c>
      <c r="O537" s="162">
        <v>0</v>
      </c>
      <c r="P537" s="163">
        <v>1633100858.8900001</v>
      </c>
      <c r="Q537" s="162">
        <v>1633100858.8900001</v>
      </c>
      <c r="R537" s="162">
        <v>0</v>
      </c>
      <c r="S537" s="162">
        <v>1633100858.8900001</v>
      </c>
      <c r="T537" s="162">
        <v>1633100858.8900001</v>
      </c>
      <c r="U537" s="162">
        <v>61151521.109999999</v>
      </c>
      <c r="V537" s="162">
        <v>61151521.109999999</v>
      </c>
      <c r="W537" s="162">
        <v>61151521.109999999</v>
      </c>
      <c r="X537" s="162">
        <v>61151521.109999999</v>
      </c>
      <c r="Y537" s="162">
        <v>0</v>
      </c>
      <c r="Z537" s="162">
        <v>0</v>
      </c>
      <c r="AA537" s="162">
        <v>0</v>
      </c>
      <c r="AB537" s="164">
        <v>-45906820</v>
      </c>
      <c r="AC537" s="162">
        <v>11028000</v>
      </c>
      <c r="AD537" s="144" t="s">
        <v>911</v>
      </c>
      <c r="AE537" s="165" t="s">
        <v>912</v>
      </c>
      <c r="AF537" s="144" t="s">
        <v>924</v>
      </c>
      <c r="AG537" s="144" t="s">
        <v>927</v>
      </c>
      <c r="AH537" s="144" t="s">
        <v>919</v>
      </c>
      <c r="AI537" s="144" t="s">
        <v>919</v>
      </c>
      <c r="AJ537" s="144" t="s">
        <v>919</v>
      </c>
      <c r="AK537" s="144" t="s">
        <v>912</v>
      </c>
      <c r="AL537" s="144" t="s">
        <v>919</v>
      </c>
      <c r="AM537" s="144" t="s">
        <v>919</v>
      </c>
      <c r="AN537" s="144" t="s">
        <v>920</v>
      </c>
      <c r="AO537" s="144" t="s">
        <v>926</v>
      </c>
      <c r="AP537" s="144" t="s">
        <v>408</v>
      </c>
      <c r="AQ537" s="160" t="s">
        <v>922</v>
      </c>
      <c r="AR537" s="144" t="s">
        <v>923</v>
      </c>
    </row>
    <row r="538" spans="3:44">
      <c r="C538" s="160" t="s">
        <v>781</v>
      </c>
      <c r="D538" s="144" t="s">
        <v>409</v>
      </c>
      <c r="E538" s="161" t="s">
        <v>410</v>
      </c>
      <c r="F538" s="144" t="s">
        <v>399</v>
      </c>
      <c r="G538" s="144" t="s">
        <v>400</v>
      </c>
      <c r="H538" s="144" t="s">
        <v>411</v>
      </c>
      <c r="I538" s="144" t="s">
        <v>411</v>
      </c>
      <c r="J538" s="162">
        <v>489861300</v>
      </c>
      <c r="K538" s="163">
        <v>485044300</v>
      </c>
      <c r="L538" s="162">
        <v>485044300</v>
      </c>
      <c r="M538" s="162">
        <v>0</v>
      </c>
      <c r="N538" s="162">
        <v>0</v>
      </c>
      <c r="O538" s="162">
        <v>0</v>
      </c>
      <c r="P538" s="163">
        <v>467386517.66000003</v>
      </c>
      <c r="Q538" s="162">
        <v>467386517.66000003</v>
      </c>
      <c r="R538" s="162">
        <v>0</v>
      </c>
      <c r="S538" s="162">
        <v>467386517.66000003</v>
      </c>
      <c r="T538" s="162">
        <v>467386517.66000003</v>
      </c>
      <c r="U538" s="162">
        <v>17657782.34</v>
      </c>
      <c r="V538" s="162">
        <v>17657782.34</v>
      </c>
      <c r="W538" s="162">
        <v>17657782.34</v>
      </c>
      <c r="X538" s="162">
        <v>17657782.34</v>
      </c>
      <c r="Y538" s="162">
        <v>0</v>
      </c>
      <c r="Z538" s="162">
        <v>0</v>
      </c>
      <c r="AA538" s="162">
        <v>0</v>
      </c>
      <c r="AB538" s="164">
        <v>-4817000</v>
      </c>
      <c r="AC538" s="162">
        <v>0</v>
      </c>
      <c r="AD538" s="144" t="s">
        <v>911</v>
      </c>
      <c r="AE538" s="165" t="s">
        <v>912</v>
      </c>
      <c r="AF538" s="144" t="s">
        <v>924</v>
      </c>
      <c r="AG538" s="144" t="s">
        <v>928</v>
      </c>
      <c r="AH538" s="144" t="s">
        <v>919</v>
      </c>
      <c r="AI538" s="144" t="s">
        <v>919</v>
      </c>
      <c r="AJ538" s="144" t="s">
        <v>919</v>
      </c>
      <c r="AK538" s="144" t="s">
        <v>912</v>
      </c>
      <c r="AL538" s="144" t="s">
        <v>919</v>
      </c>
      <c r="AM538" s="144" t="s">
        <v>919</v>
      </c>
      <c r="AN538" s="144" t="s">
        <v>920</v>
      </c>
      <c r="AO538" s="144" t="s">
        <v>926</v>
      </c>
      <c r="AP538" s="144" t="s">
        <v>411</v>
      </c>
      <c r="AQ538" s="160" t="s">
        <v>922</v>
      </c>
      <c r="AR538" s="144" t="s">
        <v>929</v>
      </c>
    </row>
    <row r="539" spans="3:44">
      <c r="C539" s="160" t="s">
        <v>781</v>
      </c>
      <c r="D539" s="144" t="s">
        <v>412</v>
      </c>
      <c r="E539" s="161" t="s">
        <v>398</v>
      </c>
      <c r="F539" s="144" t="s">
        <v>399</v>
      </c>
      <c r="G539" s="144" t="s">
        <v>400</v>
      </c>
      <c r="H539" s="144" t="s">
        <v>413</v>
      </c>
      <c r="I539" s="144" t="s">
        <v>413</v>
      </c>
      <c r="J539" s="162">
        <v>443345800</v>
      </c>
      <c r="K539" s="163">
        <v>428845800</v>
      </c>
      <c r="L539" s="162">
        <v>428845800</v>
      </c>
      <c r="M539" s="162">
        <v>0</v>
      </c>
      <c r="N539" s="162">
        <v>0</v>
      </c>
      <c r="O539" s="162">
        <v>0</v>
      </c>
      <c r="P539" s="163">
        <v>427968259.85000002</v>
      </c>
      <c r="Q539" s="162">
        <v>427968259.85000002</v>
      </c>
      <c r="R539" s="162">
        <v>0</v>
      </c>
      <c r="S539" s="162">
        <v>427968259.85000002</v>
      </c>
      <c r="T539" s="162">
        <v>427968259.85000002</v>
      </c>
      <c r="U539" s="162">
        <v>877540.15</v>
      </c>
      <c r="V539" s="162">
        <v>877540.15</v>
      </c>
      <c r="W539" s="162">
        <v>877540.15</v>
      </c>
      <c r="X539" s="162">
        <v>877540.15</v>
      </c>
      <c r="Y539" s="162">
        <v>0</v>
      </c>
      <c r="Z539" s="162">
        <v>0</v>
      </c>
      <c r="AA539" s="162">
        <v>0</v>
      </c>
      <c r="AB539" s="164">
        <v>-16000000</v>
      </c>
      <c r="AC539" s="162">
        <v>1500000</v>
      </c>
      <c r="AD539" s="144" t="s">
        <v>911</v>
      </c>
      <c r="AE539" s="165" t="s">
        <v>912</v>
      </c>
      <c r="AF539" s="144" t="s">
        <v>924</v>
      </c>
      <c r="AG539" s="144" t="s">
        <v>930</v>
      </c>
      <c r="AH539" s="144" t="s">
        <v>919</v>
      </c>
      <c r="AI539" s="144" t="s">
        <v>919</v>
      </c>
      <c r="AJ539" s="144" t="s">
        <v>919</v>
      </c>
      <c r="AK539" s="144" t="s">
        <v>912</v>
      </c>
      <c r="AL539" s="144" t="s">
        <v>919</v>
      </c>
      <c r="AM539" s="144" t="s">
        <v>919</v>
      </c>
      <c r="AN539" s="144" t="s">
        <v>920</v>
      </c>
      <c r="AO539" s="144" t="s">
        <v>926</v>
      </c>
      <c r="AP539" s="144" t="s">
        <v>413</v>
      </c>
      <c r="AQ539" s="160" t="s">
        <v>922</v>
      </c>
      <c r="AR539" s="144" t="s">
        <v>923</v>
      </c>
    </row>
    <row r="540" spans="3:44">
      <c r="C540" s="160" t="s">
        <v>781</v>
      </c>
      <c r="D540" s="144" t="s">
        <v>414</v>
      </c>
      <c r="E540" s="161" t="s">
        <v>398</v>
      </c>
      <c r="F540" s="144" t="s">
        <v>399</v>
      </c>
      <c r="G540" s="144" t="s">
        <v>400</v>
      </c>
      <c r="H540" s="144" t="s">
        <v>415</v>
      </c>
      <c r="I540" s="144" t="s">
        <v>416</v>
      </c>
      <c r="J540" s="162">
        <v>483308900</v>
      </c>
      <c r="K540" s="163">
        <v>473798779</v>
      </c>
      <c r="L540" s="162">
        <v>473798779</v>
      </c>
      <c r="M540" s="162">
        <v>0</v>
      </c>
      <c r="N540" s="162">
        <v>0</v>
      </c>
      <c r="O540" s="162">
        <v>0</v>
      </c>
      <c r="P540" s="163">
        <v>455689924.76999998</v>
      </c>
      <c r="Q540" s="162">
        <v>455689924.76999998</v>
      </c>
      <c r="R540" s="162">
        <v>0</v>
      </c>
      <c r="S540" s="162">
        <v>455689924.76999998</v>
      </c>
      <c r="T540" s="162">
        <v>455689924.76999998</v>
      </c>
      <c r="U540" s="162">
        <v>18108854.23</v>
      </c>
      <c r="V540" s="162">
        <v>18108854.23</v>
      </c>
      <c r="W540" s="162">
        <v>18108854.23</v>
      </c>
      <c r="X540" s="162">
        <v>18108854.23</v>
      </c>
      <c r="Y540" s="162">
        <v>0</v>
      </c>
      <c r="Z540" s="162">
        <v>0</v>
      </c>
      <c r="AA540" s="162">
        <v>0</v>
      </c>
      <c r="AB540" s="164">
        <v>-9510121</v>
      </c>
      <c r="AC540" s="162">
        <v>0</v>
      </c>
      <c r="AD540" s="144" t="s">
        <v>911</v>
      </c>
      <c r="AE540" s="165" t="s">
        <v>912</v>
      </c>
      <c r="AF540" s="144" t="s">
        <v>924</v>
      </c>
      <c r="AG540" s="144" t="s">
        <v>931</v>
      </c>
      <c r="AH540" s="144" t="s">
        <v>919</v>
      </c>
      <c r="AI540" s="144" t="s">
        <v>919</v>
      </c>
      <c r="AJ540" s="144" t="s">
        <v>919</v>
      </c>
      <c r="AK540" s="144" t="s">
        <v>912</v>
      </c>
      <c r="AL540" s="144" t="s">
        <v>919</v>
      </c>
      <c r="AM540" s="144" t="s">
        <v>919</v>
      </c>
      <c r="AN540" s="144" t="s">
        <v>920</v>
      </c>
      <c r="AO540" s="144" t="s">
        <v>926</v>
      </c>
      <c r="AP540" s="144" t="s">
        <v>416</v>
      </c>
      <c r="AQ540" s="160" t="s">
        <v>922</v>
      </c>
      <c r="AR540" s="144" t="s">
        <v>923</v>
      </c>
    </row>
    <row r="541" spans="3:44">
      <c r="C541" s="160" t="s">
        <v>781</v>
      </c>
      <c r="D541" s="144" t="s">
        <v>782</v>
      </c>
      <c r="E541" s="161" t="s">
        <v>398</v>
      </c>
      <c r="F541" s="144" t="s">
        <v>418</v>
      </c>
      <c r="G541" s="144" t="s">
        <v>400</v>
      </c>
      <c r="H541" s="144" t="s">
        <v>419</v>
      </c>
      <c r="I541" s="144" t="s">
        <v>420</v>
      </c>
      <c r="J541" s="162">
        <v>545999400</v>
      </c>
      <c r="K541" s="163">
        <v>540652529</v>
      </c>
      <c r="L541" s="162">
        <v>540652529</v>
      </c>
      <c r="M541" s="162">
        <v>0</v>
      </c>
      <c r="N541" s="162">
        <v>0</v>
      </c>
      <c r="O541" s="162">
        <v>0</v>
      </c>
      <c r="P541" s="163">
        <v>511419186</v>
      </c>
      <c r="Q541" s="162">
        <v>511419186</v>
      </c>
      <c r="R541" s="162">
        <v>0</v>
      </c>
      <c r="S541" s="162">
        <v>511419186</v>
      </c>
      <c r="T541" s="162">
        <v>511419186</v>
      </c>
      <c r="U541" s="162">
        <v>29233343</v>
      </c>
      <c r="V541" s="162">
        <v>29233343</v>
      </c>
      <c r="W541" s="162">
        <v>29233343</v>
      </c>
      <c r="X541" s="162">
        <v>29233343</v>
      </c>
      <c r="Y541" s="162">
        <v>0</v>
      </c>
      <c r="Z541" s="162">
        <v>0</v>
      </c>
      <c r="AA541" s="162">
        <v>0</v>
      </c>
      <c r="AB541" s="164">
        <v>-5346871</v>
      </c>
      <c r="AC541" s="162">
        <v>0</v>
      </c>
      <c r="AD541" s="144" t="s">
        <v>911</v>
      </c>
      <c r="AE541" s="165" t="s">
        <v>912</v>
      </c>
      <c r="AF541" s="144" t="s">
        <v>932</v>
      </c>
      <c r="AG541" s="144" t="s">
        <v>933</v>
      </c>
      <c r="AH541" s="144" t="s">
        <v>934</v>
      </c>
      <c r="AI541" s="144" t="s">
        <v>919</v>
      </c>
      <c r="AJ541" s="144" t="s">
        <v>919</v>
      </c>
      <c r="AK541" s="144" t="s">
        <v>912</v>
      </c>
      <c r="AL541" s="144" t="s">
        <v>1005</v>
      </c>
      <c r="AM541" s="144" t="s">
        <v>1006</v>
      </c>
      <c r="AN541" s="144" t="s">
        <v>920</v>
      </c>
      <c r="AO541" s="144" t="s">
        <v>935</v>
      </c>
      <c r="AP541" s="144" t="s">
        <v>936</v>
      </c>
      <c r="AQ541" s="160" t="s">
        <v>922</v>
      </c>
      <c r="AR541" s="144" t="s">
        <v>923</v>
      </c>
    </row>
    <row r="542" spans="3:44">
      <c r="C542" s="160" t="s">
        <v>781</v>
      </c>
      <c r="D542" s="144" t="s">
        <v>783</v>
      </c>
      <c r="E542" s="161" t="s">
        <v>398</v>
      </c>
      <c r="F542" s="144" t="s">
        <v>418</v>
      </c>
      <c r="G542" s="144" t="s">
        <v>400</v>
      </c>
      <c r="H542" s="144" t="s">
        <v>422</v>
      </c>
      <c r="I542" s="144" t="s">
        <v>423</v>
      </c>
      <c r="J542" s="162">
        <v>29513500</v>
      </c>
      <c r="K542" s="163">
        <v>29224480</v>
      </c>
      <c r="L542" s="162">
        <v>29224480</v>
      </c>
      <c r="M542" s="162">
        <v>0</v>
      </c>
      <c r="N542" s="162">
        <v>0</v>
      </c>
      <c r="O542" s="162">
        <v>0</v>
      </c>
      <c r="P542" s="163">
        <v>27637650</v>
      </c>
      <c r="Q542" s="162">
        <v>27637650</v>
      </c>
      <c r="R542" s="162">
        <v>0</v>
      </c>
      <c r="S542" s="162">
        <v>27637650</v>
      </c>
      <c r="T542" s="162">
        <v>27637650</v>
      </c>
      <c r="U542" s="162">
        <v>1586830</v>
      </c>
      <c r="V542" s="162">
        <v>1586830</v>
      </c>
      <c r="W542" s="162">
        <v>1586830</v>
      </c>
      <c r="X542" s="162">
        <v>1586830</v>
      </c>
      <c r="Y542" s="162">
        <v>0</v>
      </c>
      <c r="Z542" s="162">
        <v>0</v>
      </c>
      <c r="AA542" s="162">
        <v>0</v>
      </c>
      <c r="AB542" s="164">
        <v>-289020</v>
      </c>
      <c r="AC542" s="162">
        <v>0</v>
      </c>
      <c r="AD542" s="144" t="s">
        <v>911</v>
      </c>
      <c r="AE542" s="165" t="s">
        <v>912</v>
      </c>
      <c r="AF542" s="144" t="s">
        <v>932</v>
      </c>
      <c r="AG542" s="144" t="s">
        <v>937</v>
      </c>
      <c r="AH542" s="144" t="s">
        <v>934</v>
      </c>
      <c r="AI542" s="144" t="s">
        <v>919</v>
      </c>
      <c r="AJ542" s="144" t="s">
        <v>919</v>
      </c>
      <c r="AK542" s="144" t="s">
        <v>912</v>
      </c>
      <c r="AL542" s="144" t="s">
        <v>1007</v>
      </c>
      <c r="AM542" s="144" t="s">
        <v>1008</v>
      </c>
      <c r="AN542" s="144" t="s">
        <v>920</v>
      </c>
      <c r="AO542" s="144" t="s">
        <v>935</v>
      </c>
      <c r="AP542" s="144" t="s">
        <v>938</v>
      </c>
      <c r="AQ542" s="160" t="s">
        <v>922</v>
      </c>
      <c r="AR542" s="144" t="s">
        <v>923</v>
      </c>
    </row>
    <row r="543" spans="3:44">
      <c r="C543" s="160" t="s">
        <v>781</v>
      </c>
      <c r="D543" s="144" t="s">
        <v>784</v>
      </c>
      <c r="E543" s="161" t="s">
        <v>398</v>
      </c>
      <c r="F543" s="144" t="s">
        <v>418</v>
      </c>
      <c r="G543" s="144" t="s">
        <v>400</v>
      </c>
      <c r="H543" s="144" t="s">
        <v>425</v>
      </c>
      <c r="I543" s="144" t="s">
        <v>426</v>
      </c>
      <c r="J543" s="162">
        <v>309891500</v>
      </c>
      <c r="K543" s="163">
        <v>306856790</v>
      </c>
      <c r="L543" s="162">
        <v>306856790</v>
      </c>
      <c r="M543" s="162">
        <v>0</v>
      </c>
      <c r="N543" s="162">
        <v>0</v>
      </c>
      <c r="O543" s="162">
        <v>0</v>
      </c>
      <c r="P543" s="163">
        <v>286132403</v>
      </c>
      <c r="Q543" s="162">
        <v>286132403</v>
      </c>
      <c r="R543" s="162">
        <v>0</v>
      </c>
      <c r="S543" s="162">
        <v>286132403</v>
      </c>
      <c r="T543" s="162">
        <v>286132403</v>
      </c>
      <c r="U543" s="162">
        <v>20724387</v>
      </c>
      <c r="V543" s="162">
        <v>20724387</v>
      </c>
      <c r="W543" s="162">
        <v>20724387</v>
      </c>
      <c r="X543" s="162">
        <v>20724387</v>
      </c>
      <c r="Y543" s="162">
        <v>0</v>
      </c>
      <c r="Z543" s="162">
        <v>0</v>
      </c>
      <c r="AA543" s="162">
        <v>0</v>
      </c>
      <c r="AB543" s="164">
        <v>-3034710</v>
      </c>
      <c r="AC543" s="162">
        <v>0</v>
      </c>
      <c r="AD543" s="144" t="s">
        <v>911</v>
      </c>
      <c r="AE543" s="165" t="s">
        <v>912</v>
      </c>
      <c r="AF543" s="144" t="s">
        <v>939</v>
      </c>
      <c r="AG543" s="144" t="s">
        <v>940</v>
      </c>
      <c r="AH543" s="144" t="s">
        <v>934</v>
      </c>
      <c r="AI543" s="144" t="s">
        <v>919</v>
      </c>
      <c r="AJ543" s="144" t="s">
        <v>919</v>
      </c>
      <c r="AK543" s="144" t="s">
        <v>912</v>
      </c>
      <c r="AL543" s="144" t="s">
        <v>1009</v>
      </c>
      <c r="AM543" s="144" t="s">
        <v>1010</v>
      </c>
      <c r="AN543" s="144" t="s">
        <v>920</v>
      </c>
      <c r="AO543" s="144" t="s">
        <v>941</v>
      </c>
      <c r="AP543" s="144" t="s">
        <v>942</v>
      </c>
      <c r="AQ543" s="160" t="s">
        <v>922</v>
      </c>
      <c r="AR543" s="144" t="s">
        <v>923</v>
      </c>
    </row>
    <row r="544" spans="3:44">
      <c r="C544" s="160" t="s">
        <v>781</v>
      </c>
      <c r="D544" s="144" t="s">
        <v>785</v>
      </c>
      <c r="E544" s="161" t="s">
        <v>398</v>
      </c>
      <c r="F544" s="144" t="s">
        <v>418</v>
      </c>
      <c r="G544" s="144" t="s">
        <v>400</v>
      </c>
      <c r="H544" s="144" t="s">
        <v>428</v>
      </c>
      <c r="I544" s="144" t="s">
        <v>429</v>
      </c>
      <c r="J544" s="162">
        <v>88540400</v>
      </c>
      <c r="K544" s="163">
        <v>175346730</v>
      </c>
      <c r="L544" s="162">
        <v>175346730</v>
      </c>
      <c r="M544" s="162">
        <v>0</v>
      </c>
      <c r="N544" s="162">
        <v>0</v>
      </c>
      <c r="O544" s="162">
        <v>0</v>
      </c>
      <c r="P544" s="163">
        <v>165805116</v>
      </c>
      <c r="Q544" s="162">
        <v>165805116</v>
      </c>
      <c r="R544" s="162">
        <v>0</v>
      </c>
      <c r="S544" s="162">
        <v>165805116</v>
      </c>
      <c r="T544" s="162">
        <v>165805116</v>
      </c>
      <c r="U544" s="162">
        <v>9541614</v>
      </c>
      <c r="V544" s="162">
        <v>9541614</v>
      </c>
      <c r="W544" s="162">
        <v>9541614</v>
      </c>
      <c r="X544" s="162">
        <v>9541614</v>
      </c>
      <c r="Y544" s="162">
        <v>0</v>
      </c>
      <c r="Z544" s="162">
        <v>0</v>
      </c>
      <c r="AA544" s="162">
        <v>0</v>
      </c>
      <c r="AB544" s="164">
        <v>-1734120</v>
      </c>
      <c r="AC544" s="162">
        <v>88540450</v>
      </c>
      <c r="AD544" s="144" t="s">
        <v>911</v>
      </c>
      <c r="AE544" s="165" t="s">
        <v>912</v>
      </c>
      <c r="AF544" s="144" t="s">
        <v>939</v>
      </c>
      <c r="AG544" s="144" t="s">
        <v>943</v>
      </c>
      <c r="AH544" s="144" t="s">
        <v>934</v>
      </c>
      <c r="AI544" s="144" t="s">
        <v>919</v>
      </c>
      <c r="AJ544" s="144" t="s">
        <v>919</v>
      </c>
      <c r="AK544" s="144" t="s">
        <v>912</v>
      </c>
      <c r="AL544" s="144" t="s">
        <v>1011</v>
      </c>
      <c r="AM544" s="144" t="s">
        <v>1012</v>
      </c>
      <c r="AN544" s="144" t="s">
        <v>920</v>
      </c>
      <c r="AO544" s="144" t="s">
        <v>941</v>
      </c>
      <c r="AP544" s="144" t="s">
        <v>944</v>
      </c>
      <c r="AQ544" s="160" t="s">
        <v>922</v>
      </c>
      <c r="AR544" s="144" t="s">
        <v>923</v>
      </c>
    </row>
    <row r="545" spans="3:44">
      <c r="C545" s="160" t="s">
        <v>781</v>
      </c>
      <c r="D545" s="144" t="s">
        <v>786</v>
      </c>
      <c r="E545" s="161" t="s">
        <v>398</v>
      </c>
      <c r="F545" s="144" t="s">
        <v>418</v>
      </c>
      <c r="G545" s="144" t="s">
        <v>400</v>
      </c>
      <c r="H545" s="144" t="s">
        <v>431</v>
      </c>
      <c r="I545" s="144" t="s">
        <v>432</v>
      </c>
      <c r="J545" s="162">
        <v>177080900</v>
      </c>
      <c r="K545" s="163">
        <v>87673390</v>
      </c>
      <c r="L545" s="162">
        <v>87673390</v>
      </c>
      <c r="M545" s="162">
        <v>0</v>
      </c>
      <c r="N545" s="162">
        <v>0</v>
      </c>
      <c r="O545" s="162">
        <v>0</v>
      </c>
      <c r="P545" s="163">
        <v>82934472</v>
      </c>
      <c r="Q545" s="162">
        <v>82934472</v>
      </c>
      <c r="R545" s="162">
        <v>0</v>
      </c>
      <c r="S545" s="162">
        <v>82934472</v>
      </c>
      <c r="T545" s="162">
        <v>82934472</v>
      </c>
      <c r="U545" s="162">
        <v>4738918</v>
      </c>
      <c r="V545" s="162">
        <v>4738918</v>
      </c>
      <c r="W545" s="162">
        <v>4738918</v>
      </c>
      <c r="X545" s="162">
        <v>4738918</v>
      </c>
      <c r="Y545" s="162">
        <v>0</v>
      </c>
      <c r="Z545" s="162">
        <v>0</v>
      </c>
      <c r="AA545" s="162">
        <v>0</v>
      </c>
      <c r="AB545" s="164">
        <v>-89407510</v>
      </c>
      <c r="AC545" s="162">
        <v>0</v>
      </c>
      <c r="AD545" s="144" t="s">
        <v>911</v>
      </c>
      <c r="AE545" s="165" t="s">
        <v>912</v>
      </c>
      <c r="AF545" s="144" t="s">
        <v>939</v>
      </c>
      <c r="AG545" s="144" t="s">
        <v>945</v>
      </c>
      <c r="AH545" s="144" t="s">
        <v>934</v>
      </c>
      <c r="AI545" s="144" t="s">
        <v>919</v>
      </c>
      <c r="AJ545" s="144" t="s">
        <v>919</v>
      </c>
      <c r="AK545" s="144" t="s">
        <v>912</v>
      </c>
      <c r="AL545" s="144" t="s">
        <v>1013</v>
      </c>
      <c r="AM545" s="144" t="s">
        <v>1014</v>
      </c>
      <c r="AN545" s="144" t="s">
        <v>920</v>
      </c>
      <c r="AO545" s="144" t="s">
        <v>941</v>
      </c>
      <c r="AP545" s="144" t="s">
        <v>946</v>
      </c>
      <c r="AQ545" s="160" t="s">
        <v>922</v>
      </c>
      <c r="AR545" s="144" t="s">
        <v>923</v>
      </c>
    </row>
    <row r="546" spans="3:44">
      <c r="C546" s="160" t="s">
        <v>781</v>
      </c>
      <c r="D546" s="144" t="s">
        <v>787</v>
      </c>
      <c r="E546" s="161" t="s">
        <v>398</v>
      </c>
      <c r="F546" s="144" t="s">
        <v>492</v>
      </c>
      <c r="G546" s="144" t="s">
        <v>400</v>
      </c>
      <c r="H546" s="144" t="s">
        <v>493</v>
      </c>
      <c r="I546" s="144" t="s">
        <v>494</v>
      </c>
      <c r="J546" s="162">
        <v>83228200</v>
      </c>
      <c r="K546" s="163">
        <v>82413164</v>
      </c>
      <c r="L546" s="162">
        <v>82413164</v>
      </c>
      <c r="M546" s="162">
        <v>0</v>
      </c>
      <c r="N546" s="162">
        <v>0</v>
      </c>
      <c r="O546" s="162">
        <v>0</v>
      </c>
      <c r="P546" s="163">
        <v>77938361.840000004</v>
      </c>
      <c r="Q546" s="162">
        <v>77938361.840000004</v>
      </c>
      <c r="R546" s="162">
        <v>0</v>
      </c>
      <c r="S546" s="162">
        <v>77938361.840000004</v>
      </c>
      <c r="T546" s="162">
        <v>77938361.840000004</v>
      </c>
      <c r="U546" s="162">
        <v>4474802.16</v>
      </c>
      <c r="V546" s="162">
        <v>4474802.16</v>
      </c>
      <c r="W546" s="162">
        <v>4474802.16</v>
      </c>
      <c r="X546" s="162">
        <v>4474802.16</v>
      </c>
      <c r="Y546" s="162">
        <v>0</v>
      </c>
      <c r="Z546" s="162">
        <v>0</v>
      </c>
      <c r="AA546" s="162">
        <v>0</v>
      </c>
      <c r="AB546" s="164">
        <v>-815036</v>
      </c>
      <c r="AC546" s="162">
        <v>0</v>
      </c>
      <c r="AD546" s="144" t="s">
        <v>911</v>
      </c>
      <c r="AE546" s="165" t="s">
        <v>916</v>
      </c>
      <c r="AF546" s="144" t="s">
        <v>992</v>
      </c>
      <c r="AG546" s="144" t="s">
        <v>993</v>
      </c>
      <c r="AH546" s="144" t="s">
        <v>934</v>
      </c>
      <c r="AI546" s="144" t="s">
        <v>919</v>
      </c>
      <c r="AJ546" s="144" t="s">
        <v>919</v>
      </c>
      <c r="AK546" s="144" t="s">
        <v>912</v>
      </c>
      <c r="AL546" s="144" t="s">
        <v>1048</v>
      </c>
      <c r="AM546" s="144" t="s">
        <v>1010</v>
      </c>
      <c r="AN546" s="144" t="s">
        <v>994</v>
      </c>
      <c r="AO546" s="144" t="s">
        <v>995</v>
      </c>
      <c r="AP546" s="144" t="s">
        <v>996</v>
      </c>
      <c r="AQ546" s="160" t="s">
        <v>922</v>
      </c>
      <c r="AR546" s="144" t="s">
        <v>923</v>
      </c>
    </row>
    <row r="547" spans="3:44">
      <c r="C547" s="160" t="s">
        <v>781</v>
      </c>
      <c r="D547" s="144" t="s">
        <v>788</v>
      </c>
      <c r="E547" s="161" t="s">
        <v>398</v>
      </c>
      <c r="F547" s="144" t="s">
        <v>492</v>
      </c>
      <c r="G547" s="144" t="s">
        <v>400</v>
      </c>
      <c r="H547" s="144" t="s">
        <v>496</v>
      </c>
      <c r="I547" s="144" t="s">
        <v>497</v>
      </c>
      <c r="J547" s="162">
        <v>14756800</v>
      </c>
      <c r="K547" s="163">
        <v>14612290</v>
      </c>
      <c r="L547" s="162">
        <v>14612290</v>
      </c>
      <c r="M547" s="162">
        <v>0</v>
      </c>
      <c r="N547" s="162">
        <v>0</v>
      </c>
      <c r="O547" s="162">
        <v>0</v>
      </c>
      <c r="P547" s="163">
        <v>13818858.5</v>
      </c>
      <c r="Q547" s="162">
        <v>13818858.5</v>
      </c>
      <c r="R547" s="162">
        <v>0</v>
      </c>
      <c r="S547" s="162">
        <v>13818858.5</v>
      </c>
      <c r="T547" s="162">
        <v>13818858.5</v>
      </c>
      <c r="U547" s="162">
        <v>793431.5</v>
      </c>
      <c r="V547" s="162">
        <v>793431.5</v>
      </c>
      <c r="W547" s="162">
        <v>793431.5</v>
      </c>
      <c r="X547" s="162">
        <v>793431.5</v>
      </c>
      <c r="Y547" s="162">
        <v>0</v>
      </c>
      <c r="Z547" s="162">
        <v>0</v>
      </c>
      <c r="AA547" s="162">
        <v>0</v>
      </c>
      <c r="AB547" s="164">
        <v>-144510</v>
      </c>
      <c r="AC547" s="162">
        <v>0</v>
      </c>
      <c r="AD547" s="144" t="s">
        <v>911</v>
      </c>
      <c r="AE547" s="165" t="s">
        <v>916</v>
      </c>
      <c r="AF547" s="144" t="s">
        <v>992</v>
      </c>
      <c r="AG547" s="144" t="s">
        <v>993</v>
      </c>
      <c r="AH547" s="144" t="s">
        <v>997</v>
      </c>
      <c r="AI547" s="144" t="s">
        <v>919</v>
      </c>
      <c r="AJ547" s="144" t="s">
        <v>919</v>
      </c>
      <c r="AK547" s="144" t="s">
        <v>912</v>
      </c>
      <c r="AL547" s="144" t="s">
        <v>1049</v>
      </c>
      <c r="AM547" s="144" t="s">
        <v>1006</v>
      </c>
      <c r="AN547" s="144" t="s">
        <v>994</v>
      </c>
      <c r="AO547" s="144" t="s">
        <v>995</v>
      </c>
      <c r="AP547" s="144" t="s">
        <v>996</v>
      </c>
      <c r="AQ547" s="160" t="s">
        <v>922</v>
      </c>
      <c r="AR547" s="144" t="s">
        <v>923</v>
      </c>
    </row>
    <row r="548" spans="3:44">
      <c r="C548" s="160" t="s">
        <v>781</v>
      </c>
      <c r="D548" s="144" t="s">
        <v>498</v>
      </c>
      <c r="E548" s="161" t="s">
        <v>398</v>
      </c>
      <c r="F548" s="144" t="s">
        <v>400</v>
      </c>
      <c r="G548" s="144" t="s">
        <v>400</v>
      </c>
      <c r="H548" s="144" t="s">
        <v>499</v>
      </c>
      <c r="I548" s="144" t="s">
        <v>499</v>
      </c>
      <c r="J548" s="162">
        <v>52202000</v>
      </c>
      <c r="K548" s="163">
        <v>95502000</v>
      </c>
      <c r="L548" s="162">
        <v>95502000</v>
      </c>
      <c r="M548" s="162">
        <v>0</v>
      </c>
      <c r="N548" s="162">
        <v>0</v>
      </c>
      <c r="O548" s="162">
        <v>0</v>
      </c>
      <c r="P548" s="163">
        <v>95098925.329999998</v>
      </c>
      <c r="Q548" s="162">
        <v>95098925.329999998</v>
      </c>
      <c r="R548" s="162">
        <v>0</v>
      </c>
      <c r="S548" s="162">
        <v>95098925.329999998</v>
      </c>
      <c r="T548" s="162">
        <v>95098925.329999998</v>
      </c>
      <c r="U548" s="162">
        <v>403074.67</v>
      </c>
      <c r="V548" s="162">
        <v>403074.67</v>
      </c>
      <c r="W548" s="162">
        <v>403074.67</v>
      </c>
      <c r="X548" s="162">
        <v>403074.67</v>
      </c>
      <c r="Y548" s="162">
        <v>0</v>
      </c>
      <c r="Z548" s="162">
        <v>0</v>
      </c>
      <c r="AA548" s="162">
        <v>0</v>
      </c>
      <c r="AB548" s="162">
        <v>0</v>
      </c>
      <c r="AC548" s="162">
        <v>43300000</v>
      </c>
      <c r="AD548" s="144" t="s">
        <v>911</v>
      </c>
      <c r="AE548" s="165" t="s">
        <v>916</v>
      </c>
      <c r="AF548" s="144" t="s">
        <v>998</v>
      </c>
      <c r="AG548" s="144" t="s">
        <v>999</v>
      </c>
      <c r="AH548" s="144" t="s">
        <v>919</v>
      </c>
      <c r="AI548" s="144" t="s">
        <v>919</v>
      </c>
      <c r="AJ548" s="144" t="s">
        <v>919</v>
      </c>
      <c r="AK548" s="144" t="s">
        <v>912</v>
      </c>
      <c r="AL548" s="144" t="s">
        <v>919</v>
      </c>
      <c r="AM548" s="144" t="s">
        <v>919</v>
      </c>
      <c r="AN548" s="144" t="s">
        <v>994</v>
      </c>
      <c r="AO548" s="144" t="s">
        <v>1000</v>
      </c>
      <c r="AP548" s="144" t="s">
        <v>499</v>
      </c>
      <c r="AQ548" s="160" t="s">
        <v>922</v>
      </c>
      <c r="AR548" s="144" t="s">
        <v>923</v>
      </c>
    </row>
    <row r="549" spans="3:44">
      <c r="C549" s="160" t="s">
        <v>781</v>
      </c>
      <c r="D549" s="144" t="s">
        <v>500</v>
      </c>
      <c r="E549" s="161" t="s">
        <v>398</v>
      </c>
      <c r="F549" s="144" t="s">
        <v>400</v>
      </c>
      <c r="G549" s="144" t="s">
        <v>400</v>
      </c>
      <c r="H549" s="144" t="s">
        <v>501</v>
      </c>
      <c r="I549" s="144" t="s">
        <v>501</v>
      </c>
      <c r="J549" s="162">
        <v>23170900</v>
      </c>
      <c r="K549" s="163">
        <v>23170900</v>
      </c>
      <c r="L549" s="162">
        <v>23170900</v>
      </c>
      <c r="M549" s="162">
        <v>0</v>
      </c>
      <c r="N549" s="162">
        <v>0</v>
      </c>
      <c r="O549" s="162">
        <v>0</v>
      </c>
      <c r="P549" s="163">
        <v>16631055</v>
      </c>
      <c r="Q549" s="162">
        <v>16631055</v>
      </c>
      <c r="R549" s="162">
        <v>0</v>
      </c>
      <c r="S549" s="162">
        <v>16631055</v>
      </c>
      <c r="T549" s="162">
        <v>16631055</v>
      </c>
      <c r="U549" s="162">
        <v>6539845</v>
      </c>
      <c r="V549" s="162">
        <v>6539845</v>
      </c>
      <c r="W549" s="162">
        <v>6539845</v>
      </c>
      <c r="X549" s="162">
        <v>6539845</v>
      </c>
      <c r="Y549" s="162">
        <v>0</v>
      </c>
      <c r="Z549" s="162">
        <v>0</v>
      </c>
      <c r="AA549" s="162">
        <v>0</v>
      </c>
      <c r="AB549" s="162">
        <v>0</v>
      </c>
      <c r="AC549" s="162">
        <v>0</v>
      </c>
      <c r="AD549" s="144" t="s">
        <v>911</v>
      </c>
      <c r="AE549" s="165" t="s">
        <v>916</v>
      </c>
      <c r="AF549" s="144" t="s">
        <v>998</v>
      </c>
      <c r="AG549" s="144" t="s">
        <v>1001</v>
      </c>
      <c r="AH549" s="144" t="s">
        <v>919</v>
      </c>
      <c r="AI549" s="144" t="s">
        <v>919</v>
      </c>
      <c r="AJ549" s="144" t="s">
        <v>919</v>
      </c>
      <c r="AK549" s="144" t="s">
        <v>912</v>
      </c>
      <c r="AL549" s="144" t="s">
        <v>919</v>
      </c>
      <c r="AM549" s="144" t="s">
        <v>919</v>
      </c>
      <c r="AN549" s="144" t="s">
        <v>994</v>
      </c>
      <c r="AO549" s="144" t="s">
        <v>1000</v>
      </c>
      <c r="AP549" s="144" t="s">
        <v>501</v>
      </c>
      <c r="AQ549" s="160" t="s">
        <v>922</v>
      </c>
      <c r="AR549" s="144" t="s">
        <v>923</v>
      </c>
    </row>
    <row r="550" spans="3:44">
      <c r="C550" s="160" t="s">
        <v>781</v>
      </c>
      <c r="D550" s="144" t="s">
        <v>502</v>
      </c>
      <c r="E550" s="161" t="s">
        <v>398</v>
      </c>
      <c r="F550" s="144" t="s">
        <v>400</v>
      </c>
      <c r="G550" s="144" t="s">
        <v>400</v>
      </c>
      <c r="H550" s="144" t="s">
        <v>503</v>
      </c>
      <c r="I550" s="144" t="s">
        <v>503</v>
      </c>
      <c r="J550" s="162">
        <v>0</v>
      </c>
      <c r="K550" s="163">
        <v>11000000</v>
      </c>
      <c r="L550" s="162">
        <v>11000000</v>
      </c>
      <c r="M550" s="162">
        <v>0</v>
      </c>
      <c r="N550" s="162">
        <v>0</v>
      </c>
      <c r="O550" s="162">
        <v>0</v>
      </c>
      <c r="P550" s="163">
        <v>3545598.28</v>
      </c>
      <c r="Q550" s="162">
        <v>3545598.28</v>
      </c>
      <c r="R550" s="162">
        <v>0</v>
      </c>
      <c r="S550" s="162">
        <v>3545598.28</v>
      </c>
      <c r="T550" s="162">
        <v>3545598.28</v>
      </c>
      <c r="U550" s="162">
        <v>7454401.7199999997</v>
      </c>
      <c r="V550" s="162">
        <v>7454401.7199999997</v>
      </c>
      <c r="W550" s="162">
        <v>7454401.7199999997</v>
      </c>
      <c r="X550" s="162">
        <v>7454401.7199999997</v>
      </c>
      <c r="Y550" s="162">
        <v>0</v>
      </c>
      <c r="Z550" s="162">
        <v>0</v>
      </c>
      <c r="AA550" s="162">
        <v>0</v>
      </c>
      <c r="AB550" s="162">
        <v>0</v>
      </c>
      <c r="AC550" s="162">
        <v>11000000</v>
      </c>
      <c r="AD550" s="144" t="s">
        <v>911</v>
      </c>
      <c r="AE550" s="165" t="s">
        <v>916</v>
      </c>
      <c r="AF550" s="144" t="s">
        <v>1002</v>
      </c>
      <c r="AG550" s="144" t="s">
        <v>1003</v>
      </c>
      <c r="AH550" s="144" t="s">
        <v>919</v>
      </c>
      <c r="AI550" s="144" t="s">
        <v>919</v>
      </c>
      <c r="AJ550" s="144" t="s">
        <v>919</v>
      </c>
      <c r="AK550" s="144" t="s">
        <v>912</v>
      </c>
      <c r="AL550" s="144" t="s">
        <v>919</v>
      </c>
      <c r="AM550" s="144" t="s">
        <v>919</v>
      </c>
      <c r="AN550" s="144" t="s">
        <v>994</v>
      </c>
      <c r="AO550" s="144" t="s">
        <v>1004</v>
      </c>
      <c r="AP550" s="144" t="s">
        <v>503</v>
      </c>
      <c r="AQ550" s="160" t="s">
        <v>922</v>
      </c>
      <c r="AR550" s="144" t="s">
        <v>923</v>
      </c>
    </row>
    <row r="551" spans="3:44">
      <c r="C551" s="160" t="s">
        <v>789</v>
      </c>
      <c r="D551" s="144" t="s">
        <v>397</v>
      </c>
      <c r="E551" s="161" t="s">
        <v>398</v>
      </c>
      <c r="F551" s="144" t="s">
        <v>399</v>
      </c>
      <c r="G551" s="144" t="s">
        <v>400</v>
      </c>
      <c r="H551" s="144" t="s">
        <v>401</v>
      </c>
      <c r="I551" s="144" t="s">
        <v>402</v>
      </c>
      <c r="J551" s="162">
        <v>326777900</v>
      </c>
      <c r="K551" s="163">
        <v>325029150</v>
      </c>
      <c r="L551" s="162">
        <v>325029150</v>
      </c>
      <c r="M551" s="162">
        <v>0</v>
      </c>
      <c r="N551" s="162">
        <v>0</v>
      </c>
      <c r="O551" s="162">
        <v>0</v>
      </c>
      <c r="P551" s="163">
        <v>315969616.24000001</v>
      </c>
      <c r="Q551" s="162">
        <v>315969616.24000001</v>
      </c>
      <c r="R551" s="162">
        <v>0</v>
      </c>
      <c r="S551" s="162">
        <v>315969616.24000001</v>
      </c>
      <c r="T551" s="162">
        <v>315969616.24000001</v>
      </c>
      <c r="U551" s="162">
        <v>9059533.7599999998</v>
      </c>
      <c r="V551" s="162">
        <v>9059533.7599999998</v>
      </c>
      <c r="W551" s="162">
        <v>9059533.7599999998</v>
      </c>
      <c r="X551" s="162">
        <v>9059533.7599999998</v>
      </c>
      <c r="Y551" s="162">
        <v>0</v>
      </c>
      <c r="Z551" s="162">
        <v>0</v>
      </c>
      <c r="AA551" s="162">
        <v>0</v>
      </c>
      <c r="AB551" s="164">
        <v>-1748750</v>
      </c>
      <c r="AC551" s="162">
        <v>0</v>
      </c>
      <c r="AD551" s="144" t="s">
        <v>911</v>
      </c>
      <c r="AE551" s="165" t="s">
        <v>912</v>
      </c>
      <c r="AF551" s="144" t="s">
        <v>398</v>
      </c>
      <c r="AG551" s="144" t="s">
        <v>918</v>
      </c>
      <c r="AH551" s="144" t="s">
        <v>919</v>
      </c>
      <c r="AI551" s="144" t="s">
        <v>919</v>
      </c>
      <c r="AJ551" s="144" t="s">
        <v>919</v>
      </c>
      <c r="AK551" s="144" t="s">
        <v>912</v>
      </c>
      <c r="AL551" s="144" t="s">
        <v>919</v>
      </c>
      <c r="AM551" s="144" t="s">
        <v>919</v>
      </c>
      <c r="AN551" s="144" t="s">
        <v>920</v>
      </c>
      <c r="AO551" s="144" t="s">
        <v>921</v>
      </c>
      <c r="AP551" s="144" t="s">
        <v>402</v>
      </c>
      <c r="AQ551" s="160" t="s">
        <v>922</v>
      </c>
      <c r="AR551" s="144" t="s">
        <v>923</v>
      </c>
    </row>
    <row r="552" spans="3:44">
      <c r="C552" s="160" t="s">
        <v>789</v>
      </c>
      <c r="D552" s="144" t="s">
        <v>403</v>
      </c>
      <c r="E552" s="161" t="s">
        <v>398</v>
      </c>
      <c r="F552" s="144" t="s">
        <v>399</v>
      </c>
      <c r="G552" s="144" t="s">
        <v>400</v>
      </c>
      <c r="H552" s="144" t="s">
        <v>404</v>
      </c>
      <c r="I552" s="144" t="s">
        <v>405</v>
      </c>
      <c r="J552" s="162">
        <v>82330894</v>
      </c>
      <c r="K552" s="163">
        <v>82230754</v>
      </c>
      <c r="L552" s="162">
        <v>82230754</v>
      </c>
      <c r="M552" s="162">
        <v>0</v>
      </c>
      <c r="N552" s="162">
        <v>0</v>
      </c>
      <c r="O552" s="162">
        <v>0</v>
      </c>
      <c r="P552" s="163">
        <v>80579875.099999994</v>
      </c>
      <c r="Q552" s="162">
        <v>80579875.099999994</v>
      </c>
      <c r="R552" s="162">
        <v>0</v>
      </c>
      <c r="S552" s="162">
        <v>80579875.099999994</v>
      </c>
      <c r="T552" s="162">
        <v>80579875.099999994</v>
      </c>
      <c r="U552" s="162">
        <v>1650878.9</v>
      </c>
      <c r="V552" s="162">
        <v>1650878.9</v>
      </c>
      <c r="W552" s="162">
        <v>1650878.9</v>
      </c>
      <c r="X552" s="162">
        <v>1650878.9</v>
      </c>
      <c r="Y552" s="162">
        <v>0</v>
      </c>
      <c r="Z552" s="162">
        <v>0</v>
      </c>
      <c r="AA552" s="162">
        <v>0</v>
      </c>
      <c r="AB552" s="164">
        <v>-100140</v>
      </c>
      <c r="AC552" s="162">
        <v>0</v>
      </c>
      <c r="AD552" s="144" t="s">
        <v>911</v>
      </c>
      <c r="AE552" s="165" t="s">
        <v>912</v>
      </c>
      <c r="AF552" s="144" t="s">
        <v>924</v>
      </c>
      <c r="AG552" s="144" t="s">
        <v>925</v>
      </c>
      <c r="AH552" s="144" t="s">
        <v>919</v>
      </c>
      <c r="AI552" s="144" t="s">
        <v>919</v>
      </c>
      <c r="AJ552" s="144" t="s">
        <v>919</v>
      </c>
      <c r="AK552" s="144" t="s">
        <v>912</v>
      </c>
      <c r="AL552" s="144" t="s">
        <v>919</v>
      </c>
      <c r="AM552" s="144" t="s">
        <v>919</v>
      </c>
      <c r="AN552" s="144" t="s">
        <v>920</v>
      </c>
      <c r="AO552" s="144" t="s">
        <v>926</v>
      </c>
      <c r="AP552" s="144" t="s">
        <v>405</v>
      </c>
      <c r="AQ552" s="160" t="s">
        <v>922</v>
      </c>
      <c r="AR552" s="144" t="s">
        <v>923</v>
      </c>
    </row>
    <row r="553" spans="3:44">
      <c r="C553" s="160" t="s">
        <v>789</v>
      </c>
      <c r="D553" s="144" t="s">
        <v>406</v>
      </c>
      <c r="E553" s="161" t="s">
        <v>398</v>
      </c>
      <c r="F553" s="144" t="s">
        <v>399</v>
      </c>
      <c r="G553" s="144" t="s">
        <v>400</v>
      </c>
      <c r="H553" s="144" t="s">
        <v>407</v>
      </c>
      <c r="I553" s="144" t="s">
        <v>408</v>
      </c>
      <c r="J553" s="162">
        <v>223974800</v>
      </c>
      <c r="K553" s="163">
        <v>222844206</v>
      </c>
      <c r="L553" s="162">
        <v>222844206</v>
      </c>
      <c r="M553" s="162">
        <v>0</v>
      </c>
      <c r="N553" s="162">
        <v>0</v>
      </c>
      <c r="O553" s="162">
        <v>0</v>
      </c>
      <c r="P553" s="163">
        <v>215829556.12</v>
      </c>
      <c r="Q553" s="162">
        <v>215829556.12</v>
      </c>
      <c r="R553" s="162">
        <v>0</v>
      </c>
      <c r="S553" s="162">
        <v>215829556.12</v>
      </c>
      <c r="T553" s="162">
        <v>215829556.12</v>
      </c>
      <c r="U553" s="162">
        <v>7014649.8799999999</v>
      </c>
      <c r="V553" s="162">
        <v>7014649.8799999999</v>
      </c>
      <c r="W553" s="162">
        <v>7014649.8799999999</v>
      </c>
      <c r="X553" s="162">
        <v>7014649.8799999999</v>
      </c>
      <c r="Y553" s="162">
        <v>0</v>
      </c>
      <c r="Z553" s="162">
        <v>0</v>
      </c>
      <c r="AA553" s="162">
        <v>0</v>
      </c>
      <c r="AB553" s="164">
        <v>-1130594</v>
      </c>
      <c r="AC553" s="162">
        <v>0</v>
      </c>
      <c r="AD553" s="144" t="s">
        <v>911</v>
      </c>
      <c r="AE553" s="165" t="s">
        <v>912</v>
      </c>
      <c r="AF553" s="144" t="s">
        <v>924</v>
      </c>
      <c r="AG553" s="144" t="s">
        <v>927</v>
      </c>
      <c r="AH553" s="144" t="s">
        <v>919</v>
      </c>
      <c r="AI553" s="144" t="s">
        <v>919</v>
      </c>
      <c r="AJ553" s="144" t="s">
        <v>919</v>
      </c>
      <c r="AK553" s="144" t="s">
        <v>912</v>
      </c>
      <c r="AL553" s="144" t="s">
        <v>919</v>
      </c>
      <c r="AM553" s="144" t="s">
        <v>919</v>
      </c>
      <c r="AN553" s="144" t="s">
        <v>920</v>
      </c>
      <c r="AO553" s="144" t="s">
        <v>926</v>
      </c>
      <c r="AP553" s="144" t="s">
        <v>408</v>
      </c>
      <c r="AQ553" s="160" t="s">
        <v>922</v>
      </c>
      <c r="AR553" s="144" t="s">
        <v>923</v>
      </c>
    </row>
    <row r="554" spans="3:44">
      <c r="C554" s="160" t="s">
        <v>789</v>
      </c>
      <c r="D554" s="144" t="s">
        <v>409</v>
      </c>
      <c r="E554" s="161" t="s">
        <v>410</v>
      </c>
      <c r="F554" s="144" t="s">
        <v>399</v>
      </c>
      <c r="G554" s="144" t="s">
        <v>400</v>
      </c>
      <c r="H554" s="144" t="s">
        <v>411</v>
      </c>
      <c r="I554" s="144" t="s">
        <v>411</v>
      </c>
      <c r="J554" s="162">
        <v>63240300</v>
      </c>
      <c r="K554" s="163">
        <v>62983486</v>
      </c>
      <c r="L554" s="162">
        <v>62983486</v>
      </c>
      <c r="M554" s="162">
        <v>0</v>
      </c>
      <c r="N554" s="162">
        <v>0</v>
      </c>
      <c r="O554" s="162">
        <v>0</v>
      </c>
      <c r="P554" s="163">
        <v>60341501.25</v>
      </c>
      <c r="Q554" s="162">
        <v>60341501.25</v>
      </c>
      <c r="R554" s="162">
        <v>0</v>
      </c>
      <c r="S554" s="162">
        <v>60341501.25</v>
      </c>
      <c r="T554" s="162">
        <v>60341501.25</v>
      </c>
      <c r="U554" s="162">
        <v>2641984.75</v>
      </c>
      <c r="V554" s="162">
        <v>2641984.75</v>
      </c>
      <c r="W554" s="162">
        <v>2641984.75</v>
      </c>
      <c r="X554" s="162">
        <v>2641984.75</v>
      </c>
      <c r="Y554" s="162">
        <v>0</v>
      </c>
      <c r="Z554" s="162">
        <v>0</v>
      </c>
      <c r="AA554" s="162">
        <v>0</v>
      </c>
      <c r="AB554" s="164">
        <v>-256814</v>
      </c>
      <c r="AC554" s="162">
        <v>0</v>
      </c>
      <c r="AD554" s="144" t="s">
        <v>911</v>
      </c>
      <c r="AE554" s="165" t="s">
        <v>912</v>
      </c>
      <c r="AF554" s="144" t="s">
        <v>924</v>
      </c>
      <c r="AG554" s="144" t="s">
        <v>928</v>
      </c>
      <c r="AH554" s="144" t="s">
        <v>919</v>
      </c>
      <c r="AI554" s="144" t="s">
        <v>919</v>
      </c>
      <c r="AJ554" s="144" t="s">
        <v>919</v>
      </c>
      <c r="AK554" s="144" t="s">
        <v>912</v>
      </c>
      <c r="AL554" s="144" t="s">
        <v>919</v>
      </c>
      <c r="AM554" s="144" t="s">
        <v>919</v>
      </c>
      <c r="AN554" s="144" t="s">
        <v>920</v>
      </c>
      <c r="AO554" s="144" t="s">
        <v>926</v>
      </c>
      <c r="AP554" s="144" t="s">
        <v>411</v>
      </c>
      <c r="AQ554" s="160" t="s">
        <v>922</v>
      </c>
      <c r="AR554" s="144" t="s">
        <v>929</v>
      </c>
    </row>
    <row r="555" spans="3:44">
      <c r="C555" s="160" t="s">
        <v>789</v>
      </c>
      <c r="D555" s="144" t="s">
        <v>412</v>
      </c>
      <c r="E555" s="161" t="s">
        <v>398</v>
      </c>
      <c r="F555" s="144" t="s">
        <v>399</v>
      </c>
      <c r="G555" s="144" t="s">
        <v>400</v>
      </c>
      <c r="H555" s="144" t="s">
        <v>413</v>
      </c>
      <c r="I555" s="144" t="s">
        <v>413</v>
      </c>
      <c r="J555" s="162">
        <v>57243100</v>
      </c>
      <c r="K555" s="163">
        <v>57243100</v>
      </c>
      <c r="L555" s="162">
        <v>57243100</v>
      </c>
      <c r="M555" s="162">
        <v>0</v>
      </c>
      <c r="N555" s="162">
        <v>0</v>
      </c>
      <c r="O555" s="162">
        <v>0</v>
      </c>
      <c r="P555" s="163">
        <v>52627187.079999998</v>
      </c>
      <c r="Q555" s="162">
        <v>52627187.079999998</v>
      </c>
      <c r="R555" s="162">
        <v>0</v>
      </c>
      <c r="S555" s="162">
        <v>52627187.079999998</v>
      </c>
      <c r="T555" s="162">
        <v>52627187.079999998</v>
      </c>
      <c r="U555" s="162">
        <v>4615912.92</v>
      </c>
      <c r="V555" s="162">
        <v>4615912.92</v>
      </c>
      <c r="W555" s="162">
        <v>4615912.92</v>
      </c>
      <c r="X555" s="162">
        <v>4615912.92</v>
      </c>
      <c r="Y555" s="162">
        <v>0</v>
      </c>
      <c r="Z555" s="162">
        <v>0</v>
      </c>
      <c r="AA555" s="162">
        <v>0</v>
      </c>
      <c r="AB555" s="162">
        <v>0</v>
      </c>
      <c r="AC555" s="162">
        <v>0</v>
      </c>
      <c r="AD555" s="144" t="s">
        <v>911</v>
      </c>
      <c r="AE555" s="165" t="s">
        <v>912</v>
      </c>
      <c r="AF555" s="144" t="s">
        <v>924</v>
      </c>
      <c r="AG555" s="144" t="s">
        <v>930</v>
      </c>
      <c r="AH555" s="144" t="s">
        <v>919</v>
      </c>
      <c r="AI555" s="144" t="s">
        <v>919</v>
      </c>
      <c r="AJ555" s="144" t="s">
        <v>919</v>
      </c>
      <c r="AK555" s="144" t="s">
        <v>912</v>
      </c>
      <c r="AL555" s="144" t="s">
        <v>919</v>
      </c>
      <c r="AM555" s="144" t="s">
        <v>919</v>
      </c>
      <c r="AN555" s="144" t="s">
        <v>920</v>
      </c>
      <c r="AO555" s="144" t="s">
        <v>926</v>
      </c>
      <c r="AP555" s="144" t="s">
        <v>413</v>
      </c>
      <c r="AQ555" s="160" t="s">
        <v>922</v>
      </c>
      <c r="AR555" s="144" t="s">
        <v>923</v>
      </c>
    </row>
    <row r="556" spans="3:44">
      <c r="C556" s="160" t="s">
        <v>789</v>
      </c>
      <c r="D556" s="144" t="s">
        <v>414</v>
      </c>
      <c r="E556" s="161" t="s">
        <v>398</v>
      </c>
      <c r="F556" s="144" t="s">
        <v>399</v>
      </c>
      <c r="G556" s="144" t="s">
        <v>400</v>
      </c>
      <c r="H556" s="144" t="s">
        <v>415</v>
      </c>
      <c r="I556" s="144" t="s">
        <v>416</v>
      </c>
      <c r="J556" s="162">
        <v>63202400</v>
      </c>
      <c r="K556" s="163">
        <v>63100115</v>
      </c>
      <c r="L556" s="162">
        <v>63100115</v>
      </c>
      <c r="M556" s="162">
        <v>0</v>
      </c>
      <c r="N556" s="162">
        <v>0</v>
      </c>
      <c r="O556" s="162">
        <v>0</v>
      </c>
      <c r="P556" s="163">
        <v>61975792.350000001</v>
      </c>
      <c r="Q556" s="162">
        <v>61975792.350000001</v>
      </c>
      <c r="R556" s="162">
        <v>0</v>
      </c>
      <c r="S556" s="162">
        <v>61975792.350000001</v>
      </c>
      <c r="T556" s="162">
        <v>61975792.350000001</v>
      </c>
      <c r="U556" s="162">
        <v>1124322.6499999999</v>
      </c>
      <c r="V556" s="162">
        <v>1124322.6499999999</v>
      </c>
      <c r="W556" s="162">
        <v>1124322.6499999999</v>
      </c>
      <c r="X556" s="162">
        <v>1124322.6499999999</v>
      </c>
      <c r="Y556" s="162">
        <v>0</v>
      </c>
      <c r="Z556" s="162">
        <v>0</v>
      </c>
      <c r="AA556" s="162">
        <v>0</v>
      </c>
      <c r="AB556" s="164">
        <v>-102285</v>
      </c>
      <c r="AC556" s="162">
        <v>0</v>
      </c>
      <c r="AD556" s="144" t="s">
        <v>911</v>
      </c>
      <c r="AE556" s="165" t="s">
        <v>912</v>
      </c>
      <c r="AF556" s="144" t="s">
        <v>924</v>
      </c>
      <c r="AG556" s="144" t="s">
        <v>931</v>
      </c>
      <c r="AH556" s="144" t="s">
        <v>919</v>
      </c>
      <c r="AI556" s="144" t="s">
        <v>919</v>
      </c>
      <c r="AJ556" s="144" t="s">
        <v>919</v>
      </c>
      <c r="AK556" s="144" t="s">
        <v>912</v>
      </c>
      <c r="AL556" s="144" t="s">
        <v>919</v>
      </c>
      <c r="AM556" s="144" t="s">
        <v>919</v>
      </c>
      <c r="AN556" s="144" t="s">
        <v>920</v>
      </c>
      <c r="AO556" s="144" t="s">
        <v>926</v>
      </c>
      <c r="AP556" s="144" t="s">
        <v>416</v>
      </c>
      <c r="AQ556" s="160" t="s">
        <v>922</v>
      </c>
      <c r="AR556" s="144" t="s">
        <v>923</v>
      </c>
    </row>
    <row r="557" spans="3:44">
      <c r="C557" s="160" t="s">
        <v>789</v>
      </c>
      <c r="D557" s="144" t="s">
        <v>790</v>
      </c>
      <c r="E557" s="161" t="s">
        <v>398</v>
      </c>
      <c r="F557" s="144" t="s">
        <v>418</v>
      </c>
      <c r="G557" s="144" t="s">
        <v>400</v>
      </c>
      <c r="H557" s="144" t="s">
        <v>419</v>
      </c>
      <c r="I557" s="144" t="s">
        <v>420</v>
      </c>
      <c r="J557" s="162">
        <v>70432200</v>
      </c>
      <c r="K557" s="163">
        <v>70147136</v>
      </c>
      <c r="L557" s="162">
        <v>70147136</v>
      </c>
      <c r="M557" s="162">
        <v>0</v>
      </c>
      <c r="N557" s="162">
        <v>0</v>
      </c>
      <c r="O557" s="162">
        <v>0</v>
      </c>
      <c r="P557" s="163">
        <v>66685569</v>
      </c>
      <c r="Q557" s="162">
        <v>66685569</v>
      </c>
      <c r="R557" s="162">
        <v>0</v>
      </c>
      <c r="S557" s="162">
        <v>66685569</v>
      </c>
      <c r="T557" s="162">
        <v>66685569</v>
      </c>
      <c r="U557" s="162">
        <v>3461567</v>
      </c>
      <c r="V557" s="162">
        <v>3461567</v>
      </c>
      <c r="W557" s="162">
        <v>3461567</v>
      </c>
      <c r="X557" s="162">
        <v>3461567</v>
      </c>
      <c r="Y557" s="162">
        <v>0</v>
      </c>
      <c r="Z557" s="162">
        <v>0</v>
      </c>
      <c r="AA557" s="162">
        <v>0</v>
      </c>
      <c r="AB557" s="164">
        <v>-285064</v>
      </c>
      <c r="AC557" s="162">
        <v>0</v>
      </c>
      <c r="AD557" s="144" t="s">
        <v>911</v>
      </c>
      <c r="AE557" s="165" t="s">
        <v>912</v>
      </c>
      <c r="AF557" s="144" t="s">
        <v>932</v>
      </c>
      <c r="AG557" s="144" t="s">
        <v>933</v>
      </c>
      <c r="AH557" s="144" t="s">
        <v>934</v>
      </c>
      <c r="AI557" s="144" t="s">
        <v>919</v>
      </c>
      <c r="AJ557" s="144" t="s">
        <v>919</v>
      </c>
      <c r="AK557" s="144" t="s">
        <v>912</v>
      </c>
      <c r="AL557" s="144" t="s">
        <v>1005</v>
      </c>
      <c r="AM557" s="144" t="s">
        <v>1006</v>
      </c>
      <c r="AN557" s="144" t="s">
        <v>920</v>
      </c>
      <c r="AO557" s="144" t="s">
        <v>935</v>
      </c>
      <c r="AP557" s="144" t="s">
        <v>936</v>
      </c>
      <c r="AQ557" s="160" t="s">
        <v>922</v>
      </c>
      <c r="AR557" s="144" t="s">
        <v>923</v>
      </c>
    </row>
    <row r="558" spans="3:44">
      <c r="C558" s="160" t="s">
        <v>789</v>
      </c>
      <c r="D558" s="144" t="s">
        <v>791</v>
      </c>
      <c r="E558" s="161" t="s">
        <v>398</v>
      </c>
      <c r="F558" s="144" t="s">
        <v>418</v>
      </c>
      <c r="G558" s="144" t="s">
        <v>400</v>
      </c>
      <c r="H558" s="144" t="s">
        <v>422</v>
      </c>
      <c r="I558" s="144" t="s">
        <v>423</v>
      </c>
      <c r="J558" s="162">
        <v>3807100</v>
      </c>
      <c r="K558" s="163">
        <v>3791691</v>
      </c>
      <c r="L558" s="162">
        <v>3791691</v>
      </c>
      <c r="M558" s="162">
        <v>0</v>
      </c>
      <c r="N558" s="162">
        <v>0</v>
      </c>
      <c r="O558" s="162">
        <v>0</v>
      </c>
      <c r="P558" s="163">
        <v>3604574</v>
      </c>
      <c r="Q558" s="162">
        <v>3604574</v>
      </c>
      <c r="R558" s="162">
        <v>0</v>
      </c>
      <c r="S558" s="162">
        <v>3604574</v>
      </c>
      <c r="T558" s="162">
        <v>3604574</v>
      </c>
      <c r="U558" s="162">
        <v>187117</v>
      </c>
      <c r="V558" s="162">
        <v>187117</v>
      </c>
      <c r="W558" s="162">
        <v>187117</v>
      </c>
      <c r="X558" s="162">
        <v>187117</v>
      </c>
      <c r="Y558" s="162">
        <v>0</v>
      </c>
      <c r="Z558" s="162">
        <v>0</v>
      </c>
      <c r="AA558" s="162">
        <v>0</v>
      </c>
      <c r="AB558" s="164">
        <v>-15409</v>
      </c>
      <c r="AC558" s="162">
        <v>0</v>
      </c>
      <c r="AD558" s="144" t="s">
        <v>911</v>
      </c>
      <c r="AE558" s="165" t="s">
        <v>912</v>
      </c>
      <c r="AF558" s="144" t="s">
        <v>932</v>
      </c>
      <c r="AG558" s="144" t="s">
        <v>937</v>
      </c>
      <c r="AH558" s="144" t="s">
        <v>934</v>
      </c>
      <c r="AI558" s="144" t="s">
        <v>919</v>
      </c>
      <c r="AJ558" s="144" t="s">
        <v>919</v>
      </c>
      <c r="AK558" s="144" t="s">
        <v>912</v>
      </c>
      <c r="AL558" s="144" t="s">
        <v>1007</v>
      </c>
      <c r="AM558" s="144" t="s">
        <v>1008</v>
      </c>
      <c r="AN558" s="144" t="s">
        <v>920</v>
      </c>
      <c r="AO558" s="144" t="s">
        <v>935</v>
      </c>
      <c r="AP558" s="144" t="s">
        <v>938</v>
      </c>
      <c r="AQ558" s="160" t="s">
        <v>922</v>
      </c>
      <c r="AR558" s="144" t="s">
        <v>923</v>
      </c>
    </row>
    <row r="559" spans="3:44">
      <c r="C559" s="160" t="s">
        <v>789</v>
      </c>
      <c r="D559" s="144" t="s">
        <v>792</v>
      </c>
      <c r="E559" s="161" t="s">
        <v>398</v>
      </c>
      <c r="F559" s="144" t="s">
        <v>418</v>
      </c>
      <c r="G559" s="144" t="s">
        <v>400</v>
      </c>
      <c r="H559" s="144" t="s">
        <v>425</v>
      </c>
      <c r="I559" s="144" t="s">
        <v>426</v>
      </c>
      <c r="J559" s="162">
        <v>39975000</v>
      </c>
      <c r="K559" s="163">
        <v>39813207</v>
      </c>
      <c r="L559" s="162">
        <v>39813207</v>
      </c>
      <c r="M559" s="162">
        <v>0</v>
      </c>
      <c r="N559" s="162">
        <v>0</v>
      </c>
      <c r="O559" s="162">
        <v>0</v>
      </c>
      <c r="P559" s="163">
        <v>37848127</v>
      </c>
      <c r="Q559" s="162">
        <v>37848127</v>
      </c>
      <c r="R559" s="162">
        <v>0</v>
      </c>
      <c r="S559" s="162">
        <v>37848127</v>
      </c>
      <c r="T559" s="162">
        <v>37848127</v>
      </c>
      <c r="U559" s="162">
        <v>1965080</v>
      </c>
      <c r="V559" s="162">
        <v>1965080</v>
      </c>
      <c r="W559" s="162">
        <v>1965080</v>
      </c>
      <c r="X559" s="162">
        <v>1965080</v>
      </c>
      <c r="Y559" s="162">
        <v>0</v>
      </c>
      <c r="Z559" s="162">
        <v>0</v>
      </c>
      <c r="AA559" s="162">
        <v>0</v>
      </c>
      <c r="AB559" s="164">
        <v>-161793</v>
      </c>
      <c r="AC559" s="162">
        <v>0</v>
      </c>
      <c r="AD559" s="144" t="s">
        <v>911</v>
      </c>
      <c r="AE559" s="165" t="s">
        <v>912</v>
      </c>
      <c r="AF559" s="144" t="s">
        <v>939</v>
      </c>
      <c r="AG559" s="144" t="s">
        <v>940</v>
      </c>
      <c r="AH559" s="144" t="s">
        <v>934</v>
      </c>
      <c r="AI559" s="144" t="s">
        <v>919</v>
      </c>
      <c r="AJ559" s="144" t="s">
        <v>919</v>
      </c>
      <c r="AK559" s="144" t="s">
        <v>912</v>
      </c>
      <c r="AL559" s="144" t="s">
        <v>1009</v>
      </c>
      <c r="AM559" s="144" t="s">
        <v>1010</v>
      </c>
      <c r="AN559" s="144" t="s">
        <v>920</v>
      </c>
      <c r="AO559" s="144" t="s">
        <v>941</v>
      </c>
      <c r="AP559" s="144" t="s">
        <v>942</v>
      </c>
      <c r="AQ559" s="160" t="s">
        <v>922</v>
      </c>
      <c r="AR559" s="144" t="s">
        <v>923</v>
      </c>
    </row>
    <row r="560" spans="3:44">
      <c r="C560" s="160" t="s">
        <v>789</v>
      </c>
      <c r="D560" s="144" t="s">
        <v>793</v>
      </c>
      <c r="E560" s="161" t="s">
        <v>398</v>
      </c>
      <c r="F560" s="144" t="s">
        <v>418</v>
      </c>
      <c r="G560" s="144" t="s">
        <v>400</v>
      </c>
      <c r="H560" s="144" t="s">
        <v>428</v>
      </c>
      <c r="I560" s="144" t="s">
        <v>429</v>
      </c>
      <c r="J560" s="162">
        <v>11421500</v>
      </c>
      <c r="K560" s="163">
        <v>22750447</v>
      </c>
      <c r="L560" s="162">
        <v>22750447</v>
      </c>
      <c r="M560" s="162">
        <v>0</v>
      </c>
      <c r="N560" s="162">
        <v>0</v>
      </c>
      <c r="O560" s="162">
        <v>0</v>
      </c>
      <c r="P560" s="163">
        <v>21612615</v>
      </c>
      <c r="Q560" s="162">
        <v>21612615</v>
      </c>
      <c r="R560" s="162">
        <v>0</v>
      </c>
      <c r="S560" s="162">
        <v>21612615</v>
      </c>
      <c r="T560" s="162">
        <v>21612615</v>
      </c>
      <c r="U560" s="162">
        <v>1137832</v>
      </c>
      <c r="V560" s="162">
        <v>1137832</v>
      </c>
      <c r="W560" s="162">
        <v>1137832</v>
      </c>
      <c r="X560" s="162">
        <v>1137832</v>
      </c>
      <c r="Y560" s="162">
        <v>0</v>
      </c>
      <c r="Z560" s="162">
        <v>0</v>
      </c>
      <c r="AA560" s="162">
        <v>0</v>
      </c>
      <c r="AB560" s="164">
        <v>-92453</v>
      </c>
      <c r="AC560" s="162">
        <v>11421400</v>
      </c>
      <c r="AD560" s="144" t="s">
        <v>911</v>
      </c>
      <c r="AE560" s="165" t="s">
        <v>912</v>
      </c>
      <c r="AF560" s="144" t="s">
        <v>939</v>
      </c>
      <c r="AG560" s="144" t="s">
        <v>943</v>
      </c>
      <c r="AH560" s="144" t="s">
        <v>934</v>
      </c>
      <c r="AI560" s="144" t="s">
        <v>919</v>
      </c>
      <c r="AJ560" s="144" t="s">
        <v>919</v>
      </c>
      <c r="AK560" s="144" t="s">
        <v>912</v>
      </c>
      <c r="AL560" s="144" t="s">
        <v>1011</v>
      </c>
      <c r="AM560" s="144" t="s">
        <v>1012</v>
      </c>
      <c r="AN560" s="144" t="s">
        <v>920</v>
      </c>
      <c r="AO560" s="144" t="s">
        <v>941</v>
      </c>
      <c r="AP560" s="144" t="s">
        <v>944</v>
      </c>
      <c r="AQ560" s="160" t="s">
        <v>922</v>
      </c>
      <c r="AR560" s="144" t="s">
        <v>923</v>
      </c>
    </row>
    <row r="561" spans="3:44">
      <c r="C561" s="160" t="s">
        <v>789</v>
      </c>
      <c r="D561" s="144" t="s">
        <v>794</v>
      </c>
      <c r="E561" s="161" t="s">
        <v>398</v>
      </c>
      <c r="F561" s="144" t="s">
        <v>418</v>
      </c>
      <c r="G561" s="144" t="s">
        <v>400</v>
      </c>
      <c r="H561" s="144" t="s">
        <v>431</v>
      </c>
      <c r="I561" s="144" t="s">
        <v>432</v>
      </c>
      <c r="J561" s="162">
        <v>22842800</v>
      </c>
      <c r="K561" s="163">
        <v>11375173</v>
      </c>
      <c r="L561" s="162">
        <v>11375173</v>
      </c>
      <c r="M561" s="162">
        <v>0</v>
      </c>
      <c r="N561" s="162">
        <v>0</v>
      </c>
      <c r="O561" s="162">
        <v>0</v>
      </c>
      <c r="P561" s="163">
        <v>10828662</v>
      </c>
      <c r="Q561" s="162">
        <v>10828662</v>
      </c>
      <c r="R561" s="162">
        <v>0</v>
      </c>
      <c r="S561" s="162">
        <v>10828662</v>
      </c>
      <c r="T561" s="162">
        <v>10828662</v>
      </c>
      <c r="U561" s="162">
        <v>546511</v>
      </c>
      <c r="V561" s="162">
        <v>546511</v>
      </c>
      <c r="W561" s="162">
        <v>546511</v>
      </c>
      <c r="X561" s="162">
        <v>546511</v>
      </c>
      <c r="Y561" s="162">
        <v>0</v>
      </c>
      <c r="Z561" s="162">
        <v>0</v>
      </c>
      <c r="AA561" s="162">
        <v>0</v>
      </c>
      <c r="AB561" s="164">
        <v>-11467627</v>
      </c>
      <c r="AC561" s="162">
        <v>0</v>
      </c>
      <c r="AD561" s="144" t="s">
        <v>911</v>
      </c>
      <c r="AE561" s="165" t="s">
        <v>912</v>
      </c>
      <c r="AF561" s="144" t="s">
        <v>939</v>
      </c>
      <c r="AG561" s="144" t="s">
        <v>945</v>
      </c>
      <c r="AH561" s="144" t="s">
        <v>934</v>
      </c>
      <c r="AI561" s="144" t="s">
        <v>919</v>
      </c>
      <c r="AJ561" s="144" t="s">
        <v>919</v>
      </c>
      <c r="AK561" s="144" t="s">
        <v>912</v>
      </c>
      <c r="AL561" s="144" t="s">
        <v>1013</v>
      </c>
      <c r="AM561" s="144" t="s">
        <v>1014</v>
      </c>
      <c r="AN561" s="144" t="s">
        <v>920</v>
      </c>
      <c r="AO561" s="144" t="s">
        <v>941</v>
      </c>
      <c r="AP561" s="144" t="s">
        <v>946</v>
      </c>
      <c r="AQ561" s="160" t="s">
        <v>922</v>
      </c>
      <c r="AR561" s="144" t="s">
        <v>923</v>
      </c>
    </row>
    <row r="562" spans="3:44">
      <c r="C562" s="160" t="s">
        <v>789</v>
      </c>
      <c r="D562" s="144" t="s">
        <v>525</v>
      </c>
      <c r="E562" s="161" t="s">
        <v>398</v>
      </c>
      <c r="F562" s="144" t="s">
        <v>434</v>
      </c>
      <c r="G562" s="144" t="s">
        <v>400</v>
      </c>
      <c r="H562" s="144" t="s">
        <v>526</v>
      </c>
      <c r="I562" s="144" t="s">
        <v>527</v>
      </c>
      <c r="J562" s="162">
        <v>2849560</v>
      </c>
      <c r="K562" s="163">
        <v>2849560</v>
      </c>
      <c r="L562" s="162">
        <v>2849560</v>
      </c>
      <c r="M562" s="162">
        <v>0</v>
      </c>
      <c r="N562" s="162">
        <v>0</v>
      </c>
      <c r="O562" s="162">
        <v>0</v>
      </c>
      <c r="P562" s="163">
        <v>395500</v>
      </c>
      <c r="Q562" s="162">
        <v>0</v>
      </c>
      <c r="R562" s="162">
        <v>0</v>
      </c>
      <c r="S562" s="162">
        <v>395500</v>
      </c>
      <c r="T562" s="162">
        <v>395500</v>
      </c>
      <c r="U562" s="162">
        <v>2454060</v>
      </c>
      <c r="V562" s="162">
        <v>2454060</v>
      </c>
      <c r="W562" s="162">
        <v>2454060</v>
      </c>
      <c r="X562" s="162">
        <v>2454060</v>
      </c>
      <c r="Y562" s="162">
        <v>0</v>
      </c>
      <c r="Z562" s="162">
        <v>0</v>
      </c>
      <c r="AA562" s="162">
        <v>0</v>
      </c>
      <c r="AB562" s="162">
        <v>0</v>
      </c>
      <c r="AC562" s="162">
        <v>0</v>
      </c>
      <c r="AD562" s="144" t="s">
        <v>911</v>
      </c>
      <c r="AE562" s="165" t="s">
        <v>913</v>
      </c>
      <c r="AF562" s="144" t="s">
        <v>1021</v>
      </c>
      <c r="AG562" s="144" t="s">
        <v>1024</v>
      </c>
      <c r="AH562" s="144" t="s">
        <v>919</v>
      </c>
      <c r="AI562" s="144" t="s">
        <v>919</v>
      </c>
      <c r="AJ562" s="144" t="s">
        <v>919</v>
      </c>
      <c r="AK562" s="144" t="s">
        <v>912</v>
      </c>
      <c r="AL562" s="144" t="s">
        <v>919</v>
      </c>
      <c r="AM562" s="144" t="s">
        <v>919</v>
      </c>
      <c r="AN562" s="144" t="s">
        <v>949</v>
      </c>
      <c r="AO562" s="144" t="s">
        <v>1023</v>
      </c>
      <c r="AP562" s="144" t="s">
        <v>527</v>
      </c>
      <c r="AQ562" s="160" t="s">
        <v>922</v>
      </c>
      <c r="AR562" s="144" t="s">
        <v>923</v>
      </c>
    </row>
    <row r="563" spans="3:44">
      <c r="C563" s="160" t="s">
        <v>789</v>
      </c>
      <c r="D563" s="144" t="s">
        <v>795</v>
      </c>
      <c r="E563" s="161" t="s">
        <v>398</v>
      </c>
      <c r="F563" s="144" t="s">
        <v>492</v>
      </c>
      <c r="G563" s="144" t="s">
        <v>400</v>
      </c>
      <c r="H563" s="144" t="s">
        <v>493</v>
      </c>
      <c r="I563" s="144" t="s">
        <v>494</v>
      </c>
      <c r="J563" s="162">
        <v>10736100</v>
      </c>
      <c r="K563" s="163">
        <v>10692647</v>
      </c>
      <c r="L563" s="162">
        <v>10692647</v>
      </c>
      <c r="M563" s="162">
        <v>0</v>
      </c>
      <c r="N563" s="162">
        <v>0</v>
      </c>
      <c r="O563" s="162">
        <v>0</v>
      </c>
      <c r="P563" s="163">
        <v>10164925.73</v>
      </c>
      <c r="Q563" s="162">
        <v>10164925.73</v>
      </c>
      <c r="R563" s="162">
        <v>0</v>
      </c>
      <c r="S563" s="162">
        <v>10164925.73</v>
      </c>
      <c r="T563" s="162">
        <v>10164925.73</v>
      </c>
      <c r="U563" s="162">
        <v>527721.27</v>
      </c>
      <c r="V563" s="162">
        <v>527721.27</v>
      </c>
      <c r="W563" s="162">
        <v>527721.27</v>
      </c>
      <c r="X563" s="162">
        <v>527721.27</v>
      </c>
      <c r="Y563" s="162">
        <v>0</v>
      </c>
      <c r="Z563" s="162">
        <v>0</v>
      </c>
      <c r="AA563" s="162">
        <v>0</v>
      </c>
      <c r="AB563" s="164">
        <v>-43453</v>
      </c>
      <c r="AC563" s="162">
        <v>0</v>
      </c>
      <c r="AD563" s="144" t="s">
        <v>911</v>
      </c>
      <c r="AE563" s="165" t="s">
        <v>916</v>
      </c>
      <c r="AF563" s="144" t="s">
        <v>992</v>
      </c>
      <c r="AG563" s="144" t="s">
        <v>993</v>
      </c>
      <c r="AH563" s="144" t="s">
        <v>934</v>
      </c>
      <c r="AI563" s="144" t="s">
        <v>919</v>
      </c>
      <c r="AJ563" s="144" t="s">
        <v>919</v>
      </c>
      <c r="AK563" s="144" t="s">
        <v>912</v>
      </c>
      <c r="AL563" s="144" t="s">
        <v>1048</v>
      </c>
      <c r="AM563" s="144" t="s">
        <v>1010</v>
      </c>
      <c r="AN563" s="144" t="s">
        <v>994</v>
      </c>
      <c r="AO563" s="144" t="s">
        <v>995</v>
      </c>
      <c r="AP563" s="144" t="s">
        <v>996</v>
      </c>
      <c r="AQ563" s="160" t="s">
        <v>922</v>
      </c>
      <c r="AR563" s="144" t="s">
        <v>923</v>
      </c>
    </row>
    <row r="564" spans="3:44">
      <c r="C564" s="160" t="s">
        <v>789</v>
      </c>
      <c r="D564" s="144" t="s">
        <v>796</v>
      </c>
      <c r="E564" s="161" t="s">
        <v>398</v>
      </c>
      <c r="F564" s="144" t="s">
        <v>492</v>
      </c>
      <c r="G564" s="144" t="s">
        <v>400</v>
      </c>
      <c r="H564" s="144" t="s">
        <v>496</v>
      </c>
      <c r="I564" s="144" t="s">
        <v>497</v>
      </c>
      <c r="J564" s="162">
        <v>1903600</v>
      </c>
      <c r="K564" s="163">
        <v>1895896</v>
      </c>
      <c r="L564" s="162">
        <v>1895896</v>
      </c>
      <c r="M564" s="162">
        <v>0</v>
      </c>
      <c r="N564" s="162">
        <v>0</v>
      </c>
      <c r="O564" s="162">
        <v>0</v>
      </c>
      <c r="P564" s="163">
        <v>1802291.8</v>
      </c>
      <c r="Q564" s="162">
        <v>1802291.8</v>
      </c>
      <c r="R564" s="162">
        <v>0</v>
      </c>
      <c r="S564" s="162">
        <v>1802291.8</v>
      </c>
      <c r="T564" s="162">
        <v>1802291.8</v>
      </c>
      <c r="U564" s="162">
        <v>93604.2</v>
      </c>
      <c r="V564" s="162">
        <v>93604.2</v>
      </c>
      <c r="W564" s="162">
        <v>93604.2</v>
      </c>
      <c r="X564" s="162">
        <v>93604.2</v>
      </c>
      <c r="Y564" s="162">
        <v>0</v>
      </c>
      <c r="Z564" s="162">
        <v>0</v>
      </c>
      <c r="AA564" s="162">
        <v>0</v>
      </c>
      <c r="AB564" s="164">
        <v>-7704</v>
      </c>
      <c r="AC564" s="162">
        <v>0</v>
      </c>
      <c r="AD564" s="144" t="s">
        <v>911</v>
      </c>
      <c r="AE564" s="165" t="s">
        <v>916</v>
      </c>
      <c r="AF564" s="144" t="s">
        <v>992</v>
      </c>
      <c r="AG564" s="144" t="s">
        <v>993</v>
      </c>
      <c r="AH564" s="144" t="s">
        <v>997</v>
      </c>
      <c r="AI564" s="144" t="s">
        <v>919</v>
      </c>
      <c r="AJ564" s="144" t="s">
        <v>919</v>
      </c>
      <c r="AK564" s="144" t="s">
        <v>912</v>
      </c>
      <c r="AL564" s="144" t="s">
        <v>1049</v>
      </c>
      <c r="AM564" s="144" t="s">
        <v>1006</v>
      </c>
      <c r="AN564" s="144" t="s">
        <v>994</v>
      </c>
      <c r="AO564" s="144" t="s">
        <v>995</v>
      </c>
      <c r="AP564" s="144" t="s">
        <v>996</v>
      </c>
      <c r="AQ564" s="160" t="s">
        <v>922</v>
      </c>
      <c r="AR564" s="144" t="s">
        <v>923</v>
      </c>
    </row>
    <row r="565" spans="3:44">
      <c r="C565" s="160" t="s">
        <v>789</v>
      </c>
      <c r="D565" s="144" t="s">
        <v>500</v>
      </c>
      <c r="E565" s="161" t="s">
        <v>398</v>
      </c>
      <c r="F565" s="144" t="s">
        <v>400</v>
      </c>
      <c r="G565" s="144" t="s">
        <v>400</v>
      </c>
      <c r="H565" s="144" t="s">
        <v>501</v>
      </c>
      <c r="I565" s="144" t="s">
        <v>501</v>
      </c>
      <c r="J565" s="162">
        <v>2978600</v>
      </c>
      <c r="K565" s="163">
        <v>2978600</v>
      </c>
      <c r="L565" s="162">
        <v>2978600</v>
      </c>
      <c r="M565" s="162">
        <v>0</v>
      </c>
      <c r="N565" s="162">
        <v>0</v>
      </c>
      <c r="O565" s="162">
        <v>0</v>
      </c>
      <c r="P565" s="163">
        <v>1434755.5</v>
      </c>
      <c r="Q565" s="162">
        <v>1434755.5</v>
      </c>
      <c r="R565" s="162">
        <v>0</v>
      </c>
      <c r="S565" s="162">
        <v>1434755.5</v>
      </c>
      <c r="T565" s="162">
        <v>1434755.5</v>
      </c>
      <c r="U565" s="162">
        <v>1543844.5</v>
      </c>
      <c r="V565" s="162">
        <v>1543844.5</v>
      </c>
      <c r="W565" s="162">
        <v>1543844.5</v>
      </c>
      <c r="X565" s="162">
        <v>1543844.5</v>
      </c>
      <c r="Y565" s="162">
        <v>0</v>
      </c>
      <c r="Z565" s="162">
        <v>0</v>
      </c>
      <c r="AA565" s="162">
        <v>0</v>
      </c>
      <c r="AB565" s="162">
        <v>0</v>
      </c>
      <c r="AC565" s="162">
        <v>0</v>
      </c>
      <c r="AD565" s="144" t="s">
        <v>911</v>
      </c>
      <c r="AE565" s="165" t="s">
        <v>916</v>
      </c>
      <c r="AF565" s="144" t="s">
        <v>998</v>
      </c>
      <c r="AG565" s="144" t="s">
        <v>1001</v>
      </c>
      <c r="AH565" s="144" t="s">
        <v>919</v>
      </c>
      <c r="AI565" s="144" t="s">
        <v>919</v>
      </c>
      <c r="AJ565" s="144" t="s">
        <v>919</v>
      </c>
      <c r="AK565" s="144" t="s">
        <v>912</v>
      </c>
      <c r="AL565" s="144" t="s">
        <v>919</v>
      </c>
      <c r="AM565" s="144" t="s">
        <v>919</v>
      </c>
      <c r="AN565" s="144" t="s">
        <v>994</v>
      </c>
      <c r="AO565" s="144" t="s">
        <v>1000</v>
      </c>
      <c r="AP565" s="144" t="s">
        <v>501</v>
      </c>
      <c r="AQ565" s="160" t="s">
        <v>922</v>
      </c>
      <c r="AR565" s="144" t="s">
        <v>923</v>
      </c>
    </row>
    <row r="566" spans="3:44">
      <c r="C566" s="160" t="s">
        <v>797</v>
      </c>
      <c r="D566" s="144" t="s">
        <v>397</v>
      </c>
      <c r="E566" s="161" t="s">
        <v>398</v>
      </c>
      <c r="F566" s="144" t="s">
        <v>399</v>
      </c>
      <c r="G566" s="144" t="s">
        <v>798</v>
      </c>
      <c r="H566" s="144" t="s">
        <v>401</v>
      </c>
      <c r="I566" s="144" t="s">
        <v>402</v>
      </c>
      <c r="J566" s="162">
        <v>9156288400</v>
      </c>
      <c r="K566" s="163">
        <v>9123443662</v>
      </c>
      <c r="L566" s="162">
        <v>9123443662</v>
      </c>
      <c r="M566" s="162">
        <v>0</v>
      </c>
      <c r="N566" s="162">
        <v>0</v>
      </c>
      <c r="O566" s="162">
        <v>0</v>
      </c>
      <c r="P566" s="163">
        <v>8722062460.0400009</v>
      </c>
      <c r="Q566" s="162">
        <v>8722062460.0400009</v>
      </c>
      <c r="R566" s="162">
        <v>0</v>
      </c>
      <c r="S566" s="162">
        <v>8722062460.0400009</v>
      </c>
      <c r="T566" s="162">
        <v>8722062460.0400009</v>
      </c>
      <c r="U566" s="162">
        <v>401381201.95999998</v>
      </c>
      <c r="V566" s="162">
        <v>401381201.95999998</v>
      </c>
      <c r="W566" s="162">
        <v>401381201.95999998</v>
      </c>
      <c r="X566" s="162">
        <v>401381201.95999998</v>
      </c>
      <c r="Y566" s="162">
        <v>0</v>
      </c>
      <c r="Z566" s="162">
        <v>0</v>
      </c>
      <c r="AA566" s="162">
        <v>0</v>
      </c>
      <c r="AB566" s="164">
        <v>-42897088</v>
      </c>
      <c r="AC566" s="162">
        <v>10052350</v>
      </c>
      <c r="AD566" s="144" t="s">
        <v>911</v>
      </c>
      <c r="AE566" s="165" t="s">
        <v>912</v>
      </c>
      <c r="AF566" s="144" t="s">
        <v>398</v>
      </c>
      <c r="AG566" s="144" t="s">
        <v>918</v>
      </c>
      <c r="AH566" s="144" t="s">
        <v>919</v>
      </c>
      <c r="AI566" s="144" t="s">
        <v>919</v>
      </c>
      <c r="AJ566" s="144" t="s">
        <v>919</v>
      </c>
      <c r="AK566" s="144" t="s">
        <v>912</v>
      </c>
      <c r="AL566" s="144" t="s">
        <v>919</v>
      </c>
      <c r="AM566" s="144" t="s">
        <v>919</v>
      </c>
      <c r="AN566" s="144" t="s">
        <v>920</v>
      </c>
      <c r="AO566" s="144" t="s">
        <v>921</v>
      </c>
      <c r="AP566" s="144" t="s">
        <v>402</v>
      </c>
      <c r="AQ566" s="160" t="s">
        <v>922</v>
      </c>
      <c r="AR566" s="144" t="s">
        <v>923</v>
      </c>
    </row>
    <row r="567" spans="3:44">
      <c r="C567" s="160" t="s">
        <v>797</v>
      </c>
      <c r="D567" s="144" t="s">
        <v>632</v>
      </c>
      <c r="E567" s="161" t="s">
        <v>398</v>
      </c>
      <c r="F567" s="144" t="s">
        <v>399</v>
      </c>
      <c r="G567" s="144" t="s">
        <v>798</v>
      </c>
      <c r="H567" s="144" t="s">
        <v>633</v>
      </c>
      <c r="I567" s="144" t="s">
        <v>634</v>
      </c>
      <c r="J567" s="162">
        <v>4029073</v>
      </c>
      <c r="K567" s="163">
        <v>4029073</v>
      </c>
      <c r="L567" s="162">
        <v>4029073</v>
      </c>
      <c r="M567" s="162">
        <v>0</v>
      </c>
      <c r="N567" s="162">
        <v>0</v>
      </c>
      <c r="O567" s="162">
        <v>0</v>
      </c>
      <c r="P567" s="163">
        <v>3864009.71</v>
      </c>
      <c r="Q567" s="162">
        <v>3864009.71</v>
      </c>
      <c r="R567" s="162">
        <v>0</v>
      </c>
      <c r="S567" s="162">
        <v>3864009.71</v>
      </c>
      <c r="T567" s="162">
        <v>3864009.71</v>
      </c>
      <c r="U567" s="162">
        <v>165063.29</v>
      </c>
      <c r="V567" s="162">
        <v>165063.29</v>
      </c>
      <c r="W567" s="162">
        <v>165063.29</v>
      </c>
      <c r="X567" s="162">
        <v>165063.29</v>
      </c>
      <c r="Y567" s="162">
        <v>0</v>
      </c>
      <c r="Z567" s="162">
        <v>0</v>
      </c>
      <c r="AA567" s="162">
        <v>0</v>
      </c>
      <c r="AB567" s="162">
        <v>0</v>
      </c>
      <c r="AC567" s="162">
        <v>0</v>
      </c>
      <c r="AD567" s="144" t="s">
        <v>911</v>
      </c>
      <c r="AE567" s="165" t="s">
        <v>912</v>
      </c>
      <c r="AF567" s="144" t="s">
        <v>1082</v>
      </c>
      <c r="AG567" s="144" t="s">
        <v>1083</v>
      </c>
      <c r="AH567" s="144" t="s">
        <v>919</v>
      </c>
      <c r="AI567" s="144" t="s">
        <v>919</v>
      </c>
      <c r="AJ567" s="144" t="s">
        <v>919</v>
      </c>
      <c r="AK567" s="144" t="s">
        <v>912</v>
      </c>
      <c r="AL567" s="144" t="s">
        <v>919</v>
      </c>
      <c r="AM567" s="144" t="s">
        <v>919</v>
      </c>
      <c r="AN567" s="144" t="s">
        <v>920</v>
      </c>
      <c r="AO567" s="144" t="s">
        <v>1084</v>
      </c>
      <c r="AP567" s="144" t="s">
        <v>634</v>
      </c>
      <c r="AQ567" s="160" t="s">
        <v>922</v>
      </c>
      <c r="AR567" s="144" t="s">
        <v>923</v>
      </c>
    </row>
    <row r="568" spans="3:44">
      <c r="C568" s="160" t="s">
        <v>797</v>
      </c>
      <c r="D568" s="144" t="s">
        <v>640</v>
      </c>
      <c r="E568" s="161" t="s">
        <v>398</v>
      </c>
      <c r="F568" s="144" t="s">
        <v>399</v>
      </c>
      <c r="G568" s="144" t="s">
        <v>798</v>
      </c>
      <c r="H568" s="144" t="s">
        <v>641</v>
      </c>
      <c r="I568" s="144" t="s">
        <v>641</v>
      </c>
      <c r="J568" s="162">
        <v>22335400</v>
      </c>
      <c r="K568" s="163">
        <v>22335400</v>
      </c>
      <c r="L568" s="162">
        <v>22335400</v>
      </c>
      <c r="M568" s="162">
        <v>0</v>
      </c>
      <c r="N568" s="162">
        <v>0</v>
      </c>
      <c r="O568" s="162">
        <v>0</v>
      </c>
      <c r="P568" s="163">
        <v>7531455.2599999998</v>
      </c>
      <c r="Q568" s="162">
        <v>7531455.2599999998</v>
      </c>
      <c r="R568" s="162">
        <v>0</v>
      </c>
      <c r="S568" s="162">
        <v>7531455.2599999998</v>
      </c>
      <c r="T568" s="162">
        <v>7531455.2599999998</v>
      </c>
      <c r="U568" s="162">
        <v>14803944.74</v>
      </c>
      <c r="V568" s="162">
        <v>14803944.74</v>
      </c>
      <c r="W568" s="162">
        <v>14803944.74</v>
      </c>
      <c r="X568" s="162">
        <v>14803944.74</v>
      </c>
      <c r="Y568" s="162">
        <v>0</v>
      </c>
      <c r="Z568" s="162">
        <v>0</v>
      </c>
      <c r="AA568" s="162">
        <v>0</v>
      </c>
      <c r="AB568" s="162">
        <v>0</v>
      </c>
      <c r="AC568" s="162">
        <v>0</v>
      </c>
      <c r="AD568" s="144" t="s">
        <v>911</v>
      </c>
      <c r="AE568" s="165" t="s">
        <v>912</v>
      </c>
      <c r="AF568" s="144" t="s">
        <v>1082</v>
      </c>
      <c r="AG568" s="144" t="s">
        <v>1087</v>
      </c>
      <c r="AH568" s="144" t="s">
        <v>919</v>
      </c>
      <c r="AI568" s="144" t="s">
        <v>919</v>
      </c>
      <c r="AJ568" s="144" t="s">
        <v>919</v>
      </c>
      <c r="AK568" s="144" t="s">
        <v>912</v>
      </c>
      <c r="AL568" s="144" t="s">
        <v>919</v>
      </c>
      <c r="AM568" s="144" t="s">
        <v>919</v>
      </c>
      <c r="AN568" s="144" t="s">
        <v>920</v>
      </c>
      <c r="AO568" s="144" t="s">
        <v>1084</v>
      </c>
      <c r="AP568" s="144" t="s">
        <v>641</v>
      </c>
      <c r="AQ568" s="160" t="s">
        <v>922</v>
      </c>
      <c r="AR568" s="144" t="s">
        <v>923</v>
      </c>
    </row>
    <row r="569" spans="3:44">
      <c r="C569" s="160" t="s">
        <v>797</v>
      </c>
      <c r="D569" s="144" t="s">
        <v>403</v>
      </c>
      <c r="E569" s="161" t="s">
        <v>398</v>
      </c>
      <c r="F569" s="144" t="s">
        <v>399</v>
      </c>
      <c r="G569" s="144" t="s">
        <v>798</v>
      </c>
      <c r="H569" s="144" t="s">
        <v>404</v>
      </c>
      <c r="I569" s="144" t="s">
        <v>405</v>
      </c>
      <c r="J569" s="162">
        <v>2754736773</v>
      </c>
      <c r="K569" s="163">
        <v>2674893621</v>
      </c>
      <c r="L569" s="162">
        <v>2674893621</v>
      </c>
      <c r="M569" s="162">
        <v>0</v>
      </c>
      <c r="N569" s="162">
        <v>0</v>
      </c>
      <c r="O569" s="162">
        <v>0</v>
      </c>
      <c r="P569" s="163">
        <v>2398650387.3699999</v>
      </c>
      <c r="Q569" s="162">
        <v>2398650387.3699999</v>
      </c>
      <c r="R569" s="162">
        <v>0</v>
      </c>
      <c r="S569" s="162">
        <v>2398650387.3699999</v>
      </c>
      <c r="T569" s="162">
        <v>2398650387.3699999</v>
      </c>
      <c r="U569" s="162">
        <v>276243233.63</v>
      </c>
      <c r="V569" s="162">
        <v>276243233.63</v>
      </c>
      <c r="W569" s="162">
        <v>276243233.63</v>
      </c>
      <c r="X569" s="162">
        <v>276243233.63</v>
      </c>
      <c r="Y569" s="162">
        <v>0</v>
      </c>
      <c r="Z569" s="162">
        <v>0</v>
      </c>
      <c r="AA569" s="162">
        <v>0</v>
      </c>
      <c r="AB569" s="164">
        <v>-79843152</v>
      </c>
      <c r="AC569" s="162">
        <v>0</v>
      </c>
      <c r="AD569" s="144" t="s">
        <v>911</v>
      </c>
      <c r="AE569" s="165" t="s">
        <v>912</v>
      </c>
      <c r="AF569" s="144" t="s">
        <v>924</v>
      </c>
      <c r="AG569" s="144" t="s">
        <v>925</v>
      </c>
      <c r="AH569" s="144" t="s">
        <v>919</v>
      </c>
      <c r="AI569" s="144" t="s">
        <v>919</v>
      </c>
      <c r="AJ569" s="144" t="s">
        <v>919</v>
      </c>
      <c r="AK569" s="144" t="s">
        <v>912</v>
      </c>
      <c r="AL569" s="144" t="s">
        <v>919</v>
      </c>
      <c r="AM569" s="144" t="s">
        <v>919</v>
      </c>
      <c r="AN569" s="144" t="s">
        <v>920</v>
      </c>
      <c r="AO569" s="144" t="s">
        <v>926</v>
      </c>
      <c r="AP569" s="144" t="s">
        <v>405</v>
      </c>
      <c r="AQ569" s="160" t="s">
        <v>922</v>
      </c>
      <c r="AR569" s="144" t="s">
        <v>923</v>
      </c>
    </row>
    <row r="570" spans="3:44">
      <c r="C570" s="160" t="s">
        <v>797</v>
      </c>
      <c r="D570" s="144" t="s">
        <v>406</v>
      </c>
      <c r="E570" s="161" t="s">
        <v>398</v>
      </c>
      <c r="F570" s="144" t="s">
        <v>399</v>
      </c>
      <c r="G570" s="144" t="s">
        <v>798</v>
      </c>
      <c r="H570" s="144" t="s">
        <v>407</v>
      </c>
      <c r="I570" s="144" t="s">
        <v>408</v>
      </c>
      <c r="J570" s="162">
        <v>5038378600</v>
      </c>
      <c r="K570" s="163">
        <v>5007691058</v>
      </c>
      <c r="L570" s="162">
        <v>5007691058</v>
      </c>
      <c r="M570" s="162">
        <v>0</v>
      </c>
      <c r="N570" s="162">
        <v>0</v>
      </c>
      <c r="O570" s="162">
        <v>0</v>
      </c>
      <c r="P570" s="163">
        <v>4861644265.9700003</v>
      </c>
      <c r="Q570" s="162">
        <v>4861644265.9700003</v>
      </c>
      <c r="R570" s="162">
        <v>0</v>
      </c>
      <c r="S570" s="162">
        <v>4861644265.9700003</v>
      </c>
      <c r="T570" s="162">
        <v>4861644265.9700003</v>
      </c>
      <c r="U570" s="162">
        <v>146046792.03</v>
      </c>
      <c r="V570" s="162">
        <v>146046792.03</v>
      </c>
      <c r="W570" s="162">
        <v>146046792.03</v>
      </c>
      <c r="X570" s="162">
        <v>146046792.03</v>
      </c>
      <c r="Y570" s="162">
        <v>0</v>
      </c>
      <c r="Z570" s="162">
        <v>0</v>
      </c>
      <c r="AA570" s="162">
        <v>0</v>
      </c>
      <c r="AB570" s="164">
        <v>-30687542</v>
      </c>
      <c r="AC570" s="162">
        <v>0</v>
      </c>
      <c r="AD570" s="144" t="s">
        <v>911</v>
      </c>
      <c r="AE570" s="165" t="s">
        <v>912</v>
      </c>
      <c r="AF570" s="144" t="s">
        <v>924</v>
      </c>
      <c r="AG570" s="144" t="s">
        <v>927</v>
      </c>
      <c r="AH570" s="144" t="s">
        <v>919</v>
      </c>
      <c r="AI570" s="144" t="s">
        <v>919</v>
      </c>
      <c r="AJ570" s="144" t="s">
        <v>919</v>
      </c>
      <c r="AK570" s="144" t="s">
        <v>912</v>
      </c>
      <c r="AL570" s="144" t="s">
        <v>919</v>
      </c>
      <c r="AM570" s="144" t="s">
        <v>919</v>
      </c>
      <c r="AN570" s="144" t="s">
        <v>920</v>
      </c>
      <c r="AO570" s="144" t="s">
        <v>926</v>
      </c>
      <c r="AP570" s="144" t="s">
        <v>408</v>
      </c>
      <c r="AQ570" s="160" t="s">
        <v>922</v>
      </c>
      <c r="AR570" s="144" t="s">
        <v>923</v>
      </c>
    </row>
    <row r="571" spans="3:44">
      <c r="C571" s="160" t="s">
        <v>797</v>
      </c>
      <c r="D571" s="144" t="s">
        <v>409</v>
      </c>
      <c r="E571" s="161" t="s">
        <v>410</v>
      </c>
      <c r="F571" s="144" t="s">
        <v>399</v>
      </c>
      <c r="G571" s="144" t="s">
        <v>798</v>
      </c>
      <c r="H571" s="144" t="s">
        <v>411</v>
      </c>
      <c r="I571" s="144" t="s">
        <v>411</v>
      </c>
      <c r="J571" s="162">
        <v>1745103485</v>
      </c>
      <c r="K571" s="163">
        <v>1737923796</v>
      </c>
      <c r="L571" s="162">
        <v>1737923796</v>
      </c>
      <c r="M571" s="162">
        <v>0</v>
      </c>
      <c r="N571" s="162">
        <v>0</v>
      </c>
      <c r="O571" s="162">
        <v>0</v>
      </c>
      <c r="P571" s="163">
        <v>1629394825.2</v>
      </c>
      <c r="Q571" s="162">
        <v>1629394825.2</v>
      </c>
      <c r="R571" s="162">
        <v>0</v>
      </c>
      <c r="S571" s="162">
        <v>1629394825.2</v>
      </c>
      <c r="T571" s="162">
        <v>1629394825.2</v>
      </c>
      <c r="U571" s="162">
        <v>108528970.8</v>
      </c>
      <c r="V571" s="162">
        <v>108528970.8</v>
      </c>
      <c r="W571" s="162">
        <v>108528970.8</v>
      </c>
      <c r="X571" s="162">
        <v>108528970.8</v>
      </c>
      <c r="Y571" s="162">
        <v>0</v>
      </c>
      <c r="Z571" s="162">
        <v>0</v>
      </c>
      <c r="AA571" s="162">
        <v>0</v>
      </c>
      <c r="AB571" s="164">
        <v>-7179689</v>
      </c>
      <c r="AC571" s="162">
        <v>0</v>
      </c>
      <c r="AD571" s="144" t="s">
        <v>911</v>
      </c>
      <c r="AE571" s="165" t="s">
        <v>912</v>
      </c>
      <c r="AF571" s="144" t="s">
        <v>924</v>
      </c>
      <c r="AG571" s="144" t="s">
        <v>928</v>
      </c>
      <c r="AH571" s="144" t="s">
        <v>919</v>
      </c>
      <c r="AI571" s="144" t="s">
        <v>919</v>
      </c>
      <c r="AJ571" s="144" t="s">
        <v>919</v>
      </c>
      <c r="AK571" s="144" t="s">
        <v>912</v>
      </c>
      <c r="AL571" s="144" t="s">
        <v>919</v>
      </c>
      <c r="AM571" s="144" t="s">
        <v>919</v>
      </c>
      <c r="AN571" s="144" t="s">
        <v>920</v>
      </c>
      <c r="AO571" s="144" t="s">
        <v>926</v>
      </c>
      <c r="AP571" s="144" t="s">
        <v>411</v>
      </c>
      <c r="AQ571" s="160" t="s">
        <v>922</v>
      </c>
      <c r="AR571" s="144" t="s">
        <v>929</v>
      </c>
    </row>
    <row r="572" spans="3:44">
      <c r="C572" s="160" t="s">
        <v>797</v>
      </c>
      <c r="D572" s="144" t="s">
        <v>412</v>
      </c>
      <c r="E572" s="161" t="s">
        <v>398</v>
      </c>
      <c r="F572" s="144" t="s">
        <v>399</v>
      </c>
      <c r="G572" s="144" t="s">
        <v>798</v>
      </c>
      <c r="H572" s="144" t="s">
        <v>413</v>
      </c>
      <c r="I572" s="144" t="s">
        <v>413</v>
      </c>
      <c r="J572" s="162">
        <v>1611730006</v>
      </c>
      <c r="K572" s="163">
        <v>1584730006</v>
      </c>
      <c r="L572" s="162">
        <v>1584730006</v>
      </c>
      <c r="M572" s="162">
        <v>0</v>
      </c>
      <c r="N572" s="162">
        <v>0</v>
      </c>
      <c r="O572" s="162">
        <v>0</v>
      </c>
      <c r="P572" s="163">
        <v>1491061912.3900001</v>
      </c>
      <c r="Q572" s="162">
        <v>1491061912.3900001</v>
      </c>
      <c r="R572" s="162">
        <v>0</v>
      </c>
      <c r="S572" s="162">
        <v>1491061912.3900001</v>
      </c>
      <c r="T572" s="162">
        <v>1491061912.3900001</v>
      </c>
      <c r="U572" s="162">
        <v>93668093.609999999</v>
      </c>
      <c r="V572" s="162">
        <v>93668093.609999999</v>
      </c>
      <c r="W572" s="162">
        <v>93668093.609999999</v>
      </c>
      <c r="X572" s="162">
        <v>93668093.609999999</v>
      </c>
      <c r="Y572" s="162">
        <v>0</v>
      </c>
      <c r="Z572" s="162">
        <v>0</v>
      </c>
      <c r="AA572" s="162">
        <v>0</v>
      </c>
      <c r="AB572" s="164">
        <v>-27000000</v>
      </c>
      <c r="AC572" s="162">
        <v>0</v>
      </c>
      <c r="AD572" s="144" t="s">
        <v>911</v>
      </c>
      <c r="AE572" s="165" t="s">
        <v>912</v>
      </c>
      <c r="AF572" s="144" t="s">
        <v>924</v>
      </c>
      <c r="AG572" s="144" t="s">
        <v>930</v>
      </c>
      <c r="AH572" s="144" t="s">
        <v>919</v>
      </c>
      <c r="AI572" s="144" t="s">
        <v>919</v>
      </c>
      <c r="AJ572" s="144" t="s">
        <v>919</v>
      </c>
      <c r="AK572" s="144" t="s">
        <v>912</v>
      </c>
      <c r="AL572" s="144" t="s">
        <v>919</v>
      </c>
      <c r="AM572" s="144" t="s">
        <v>919</v>
      </c>
      <c r="AN572" s="144" t="s">
        <v>920</v>
      </c>
      <c r="AO572" s="144" t="s">
        <v>926</v>
      </c>
      <c r="AP572" s="144" t="s">
        <v>413</v>
      </c>
      <c r="AQ572" s="160" t="s">
        <v>922</v>
      </c>
      <c r="AR572" s="144" t="s">
        <v>923</v>
      </c>
    </row>
    <row r="573" spans="3:44">
      <c r="C573" s="160" t="s">
        <v>797</v>
      </c>
      <c r="D573" s="144" t="s">
        <v>414</v>
      </c>
      <c r="E573" s="161" t="s">
        <v>398</v>
      </c>
      <c r="F573" s="144" t="s">
        <v>399</v>
      </c>
      <c r="G573" s="144" t="s">
        <v>798</v>
      </c>
      <c r="H573" s="144" t="s">
        <v>415</v>
      </c>
      <c r="I573" s="144" t="s">
        <v>416</v>
      </c>
      <c r="J573" s="162">
        <v>2239786500</v>
      </c>
      <c r="K573" s="163">
        <v>2267005697</v>
      </c>
      <c r="L573" s="162">
        <v>2267005697</v>
      </c>
      <c r="M573" s="162">
        <v>0</v>
      </c>
      <c r="N573" s="162">
        <v>0</v>
      </c>
      <c r="O573" s="162">
        <v>0</v>
      </c>
      <c r="P573" s="163">
        <v>2190716311.4400001</v>
      </c>
      <c r="Q573" s="162">
        <v>2190716311.4400001</v>
      </c>
      <c r="R573" s="162">
        <v>0</v>
      </c>
      <c r="S573" s="162">
        <v>2190716311.4400001</v>
      </c>
      <c r="T573" s="162">
        <v>2190716311.4400001</v>
      </c>
      <c r="U573" s="162">
        <v>76289385.560000002</v>
      </c>
      <c r="V573" s="162">
        <v>76289385.560000002</v>
      </c>
      <c r="W573" s="162">
        <v>76289385.560000002</v>
      </c>
      <c r="X573" s="162">
        <v>76289385.560000002</v>
      </c>
      <c r="Y573" s="162">
        <v>0</v>
      </c>
      <c r="Z573" s="162">
        <v>0</v>
      </c>
      <c r="AA573" s="162">
        <v>0</v>
      </c>
      <c r="AB573" s="164">
        <v>-7780803</v>
      </c>
      <c r="AC573" s="162">
        <v>35000000</v>
      </c>
      <c r="AD573" s="144" t="s">
        <v>911</v>
      </c>
      <c r="AE573" s="165" t="s">
        <v>912</v>
      </c>
      <c r="AF573" s="144" t="s">
        <v>924</v>
      </c>
      <c r="AG573" s="144" t="s">
        <v>931</v>
      </c>
      <c r="AH573" s="144" t="s">
        <v>919</v>
      </c>
      <c r="AI573" s="144" t="s">
        <v>919</v>
      </c>
      <c r="AJ573" s="144" t="s">
        <v>919</v>
      </c>
      <c r="AK573" s="144" t="s">
        <v>912</v>
      </c>
      <c r="AL573" s="144" t="s">
        <v>919</v>
      </c>
      <c r="AM573" s="144" t="s">
        <v>919</v>
      </c>
      <c r="AN573" s="144" t="s">
        <v>920</v>
      </c>
      <c r="AO573" s="144" t="s">
        <v>926</v>
      </c>
      <c r="AP573" s="144" t="s">
        <v>416</v>
      </c>
      <c r="AQ573" s="160" t="s">
        <v>922</v>
      </c>
      <c r="AR573" s="144" t="s">
        <v>923</v>
      </c>
    </row>
    <row r="574" spans="3:44">
      <c r="C574" s="160" t="s">
        <v>797</v>
      </c>
      <c r="D574" s="144" t="s">
        <v>799</v>
      </c>
      <c r="E574" s="161" t="s">
        <v>398</v>
      </c>
      <c r="F574" s="144" t="s">
        <v>418</v>
      </c>
      <c r="G574" s="144" t="s">
        <v>798</v>
      </c>
      <c r="H574" s="144" t="s">
        <v>419</v>
      </c>
      <c r="I574" s="144" t="s">
        <v>420</v>
      </c>
      <c r="J574" s="162">
        <v>1947000085</v>
      </c>
      <c r="K574" s="163">
        <v>1939030633</v>
      </c>
      <c r="L574" s="162">
        <v>1939030633</v>
      </c>
      <c r="M574" s="162">
        <v>0</v>
      </c>
      <c r="N574" s="162">
        <v>0</v>
      </c>
      <c r="O574" s="162">
        <v>0</v>
      </c>
      <c r="P574" s="163">
        <v>1807168877.2</v>
      </c>
      <c r="Q574" s="162">
        <v>1807168877.2</v>
      </c>
      <c r="R574" s="162">
        <v>0</v>
      </c>
      <c r="S574" s="162">
        <v>1807168877.2</v>
      </c>
      <c r="T574" s="162">
        <v>1807168877.2</v>
      </c>
      <c r="U574" s="162">
        <v>131861755.8</v>
      </c>
      <c r="V574" s="162">
        <v>131861755.8</v>
      </c>
      <c r="W574" s="162">
        <v>131861755.8</v>
      </c>
      <c r="X574" s="162">
        <v>131861755.8</v>
      </c>
      <c r="Y574" s="162">
        <v>0</v>
      </c>
      <c r="Z574" s="162">
        <v>0</v>
      </c>
      <c r="AA574" s="162">
        <v>0</v>
      </c>
      <c r="AB574" s="164">
        <v>-7969452</v>
      </c>
      <c r="AC574" s="162">
        <v>0</v>
      </c>
      <c r="AD574" s="144" t="s">
        <v>911</v>
      </c>
      <c r="AE574" s="165" t="s">
        <v>912</v>
      </c>
      <c r="AF574" s="144" t="s">
        <v>932</v>
      </c>
      <c r="AG574" s="144" t="s">
        <v>933</v>
      </c>
      <c r="AH574" s="144" t="s">
        <v>934</v>
      </c>
      <c r="AI574" s="144" t="s">
        <v>919</v>
      </c>
      <c r="AJ574" s="144" t="s">
        <v>919</v>
      </c>
      <c r="AK574" s="144" t="s">
        <v>912</v>
      </c>
      <c r="AL574" s="144" t="s">
        <v>919</v>
      </c>
      <c r="AM574" s="144" t="s">
        <v>919</v>
      </c>
      <c r="AN574" s="144" t="s">
        <v>920</v>
      </c>
      <c r="AO574" s="144" t="s">
        <v>935</v>
      </c>
      <c r="AP574" s="144" t="s">
        <v>936</v>
      </c>
      <c r="AQ574" s="160" t="s">
        <v>922</v>
      </c>
      <c r="AR574" s="144" t="s">
        <v>923</v>
      </c>
    </row>
    <row r="575" spans="3:44">
      <c r="C575" s="160" t="s">
        <v>797</v>
      </c>
      <c r="D575" s="144" t="s">
        <v>800</v>
      </c>
      <c r="E575" s="161" t="s">
        <v>398</v>
      </c>
      <c r="F575" s="144" t="s">
        <v>418</v>
      </c>
      <c r="G575" s="144" t="s">
        <v>798</v>
      </c>
      <c r="H575" s="144" t="s">
        <v>422</v>
      </c>
      <c r="I575" s="144" t="s">
        <v>423</v>
      </c>
      <c r="J575" s="162">
        <v>105243248</v>
      </c>
      <c r="K575" s="163">
        <v>104812463</v>
      </c>
      <c r="L575" s="162">
        <v>104812463</v>
      </c>
      <c r="M575" s="162">
        <v>0</v>
      </c>
      <c r="N575" s="162">
        <v>0</v>
      </c>
      <c r="O575" s="162">
        <v>0</v>
      </c>
      <c r="P575" s="163">
        <v>97691932.099999994</v>
      </c>
      <c r="Q575" s="162">
        <v>97691932.099999994</v>
      </c>
      <c r="R575" s="162">
        <v>0</v>
      </c>
      <c r="S575" s="162">
        <v>97691932.099999994</v>
      </c>
      <c r="T575" s="162">
        <v>97691932.099999994</v>
      </c>
      <c r="U575" s="162">
        <v>7120530.9000000004</v>
      </c>
      <c r="V575" s="162">
        <v>7120530.9000000004</v>
      </c>
      <c r="W575" s="162">
        <v>7120530.9000000004</v>
      </c>
      <c r="X575" s="162">
        <v>7120530.9000000004</v>
      </c>
      <c r="Y575" s="162">
        <v>0</v>
      </c>
      <c r="Z575" s="162">
        <v>0</v>
      </c>
      <c r="AA575" s="162">
        <v>0</v>
      </c>
      <c r="AB575" s="164">
        <v>-430785</v>
      </c>
      <c r="AC575" s="162">
        <v>0</v>
      </c>
      <c r="AD575" s="144" t="s">
        <v>911</v>
      </c>
      <c r="AE575" s="165" t="s">
        <v>912</v>
      </c>
      <c r="AF575" s="144" t="s">
        <v>932</v>
      </c>
      <c r="AG575" s="144" t="s">
        <v>937</v>
      </c>
      <c r="AH575" s="144" t="s">
        <v>934</v>
      </c>
      <c r="AI575" s="144" t="s">
        <v>919</v>
      </c>
      <c r="AJ575" s="144" t="s">
        <v>919</v>
      </c>
      <c r="AK575" s="144" t="s">
        <v>912</v>
      </c>
      <c r="AL575" s="144" t="s">
        <v>919</v>
      </c>
      <c r="AM575" s="144" t="s">
        <v>919</v>
      </c>
      <c r="AN575" s="144" t="s">
        <v>920</v>
      </c>
      <c r="AO575" s="144" t="s">
        <v>935</v>
      </c>
      <c r="AP575" s="144" t="s">
        <v>938</v>
      </c>
      <c r="AQ575" s="160" t="s">
        <v>922</v>
      </c>
      <c r="AR575" s="144" t="s">
        <v>923</v>
      </c>
    </row>
    <row r="576" spans="3:44">
      <c r="C576" s="160" t="s">
        <v>797</v>
      </c>
      <c r="D576" s="144" t="s">
        <v>801</v>
      </c>
      <c r="E576" s="161" t="s">
        <v>398</v>
      </c>
      <c r="F576" s="144" t="s">
        <v>418</v>
      </c>
      <c r="G576" s="144" t="s">
        <v>798</v>
      </c>
      <c r="H576" s="144" t="s">
        <v>425</v>
      </c>
      <c r="I576" s="144" t="s">
        <v>426</v>
      </c>
      <c r="J576" s="162">
        <v>1105054102</v>
      </c>
      <c r="K576" s="163">
        <v>1100530899</v>
      </c>
      <c r="L576" s="162">
        <v>1100530899</v>
      </c>
      <c r="M576" s="162">
        <v>0</v>
      </c>
      <c r="N576" s="162">
        <v>0</v>
      </c>
      <c r="O576" s="162">
        <v>0</v>
      </c>
      <c r="P576" s="163">
        <v>1006776214.29</v>
      </c>
      <c r="Q576" s="162">
        <v>1006776214.29</v>
      </c>
      <c r="R576" s="162">
        <v>0</v>
      </c>
      <c r="S576" s="162">
        <v>1006776214.29</v>
      </c>
      <c r="T576" s="162">
        <v>1006776214.29</v>
      </c>
      <c r="U576" s="162">
        <v>93754684.709999993</v>
      </c>
      <c r="V576" s="162">
        <v>93754684.709999993</v>
      </c>
      <c r="W576" s="162">
        <v>93754684.709999993</v>
      </c>
      <c r="X576" s="162">
        <v>93754684.709999993</v>
      </c>
      <c r="Y576" s="162">
        <v>0</v>
      </c>
      <c r="Z576" s="162">
        <v>0</v>
      </c>
      <c r="AA576" s="162">
        <v>0</v>
      </c>
      <c r="AB576" s="164">
        <v>-4523203</v>
      </c>
      <c r="AC576" s="162">
        <v>0</v>
      </c>
      <c r="AD576" s="144" t="s">
        <v>911</v>
      </c>
      <c r="AE576" s="165" t="s">
        <v>912</v>
      </c>
      <c r="AF576" s="144" t="s">
        <v>939</v>
      </c>
      <c r="AG576" s="144" t="s">
        <v>940</v>
      </c>
      <c r="AH576" s="144" t="s">
        <v>934</v>
      </c>
      <c r="AI576" s="144" t="s">
        <v>919</v>
      </c>
      <c r="AJ576" s="144" t="s">
        <v>919</v>
      </c>
      <c r="AK576" s="144" t="s">
        <v>912</v>
      </c>
      <c r="AL576" s="144" t="s">
        <v>919</v>
      </c>
      <c r="AM576" s="144" t="s">
        <v>919</v>
      </c>
      <c r="AN576" s="144" t="s">
        <v>920</v>
      </c>
      <c r="AO576" s="144" t="s">
        <v>941</v>
      </c>
      <c r="AP576" s="144" t="s">
        <v>942</v>
      </c>
      <c r="AQ576" s="160" t="s">
        <v>922</v>
      </c>
      <c r="AR576" s="144" t="s">
        <v>923</v>
      </c>
    </row>
    <row r="577" spans="3:44">
      <c r="C577" s="160" t="s">
        <v>797</v>
      </c>
      <c r="D577" s="144" t="s">
        <v>802</v>
      </c>
      <c r="E577" s="161" t="s">
        <v>398</v>
      </c>
      <c r="F577" s="144" t="s">
        <v>418</v>
      </c>
      <c r="G577" s="144" t="s">
        <v>798</v>
      </c>
      <c r="H577" s="144" t="s">
        <v>428</v>
      </c>
      <c r="I577" s="144" t="s">
        <v>429</v>
      </c>
      <c r="J577" s="162">
        <v>315729744</v>
      </c>
      <c r="K577" s="163">
        <v>628874801</v>
      </c>
      <c r="L577" s="162">
        <v>628874801</v>
      </c>
      <c r="M577" s="162">
        <v>0</v>
      </c>
      <c r="N577" s="162">
        <v>0</v>
      </c>
      <c r="O577" s="162">
        <v>0</v>
      </c>
      <c r="P577" s="163">
        <v>586265164.39999998</v>
      </c>
      <c r="Q577" s="162">
        <v>586265164.39999998</v>
      </c>
      <c r="R577" s="162">
        <v>0</v>
      </c>
      <c r="S577" s="162">
        <v>586265164.39999998</v>
      </c>
      <c r="T577" s="162">
        <v>586265164.39999998</v>
      </c>
      <c r="U577" s="162">
        <v>42609636.600000001</v>
      </c>
      <c r="V577" s="162">
        <v>42609636.600000001</v>
      </c>
      <c r="W577" s="162">
        <v>42609636.600000001</v>
      </c>
      <c r="X577" s="162">
        <v>42609636.600000001</v>
      </c>
      <c r="Y577" s="162">
        <v>0</v>
      </c>
      <c r="Z577" s="162">
        <v>0</v>
      </c>
      <c r="AA577" s="162">
        <v>0</v>
      </c>
      <c r="AB577" s="164">
        <v>-2584687</v>
      </c>
      <c r="AC577" s="162">
        <v>315729744</v>
      </c>
      <c r="AD577" s="144" t="s">
        <v>911</v>
      </c>
      <c r="AE577" s="165" t="s">
        <v>912</v>
      </c>
      <c r="AF577" s="144" t="s">
        <v>939</v>
      </c>
      <c r="AG577" s="144" t="s">
        <v>943</v>
      </c>
      <c r="AH577" s="144" t="s">
        <v>934</v>
      </c>
      <c r="AI577" s="144" t="s">
        <v>919</v>
      </c>
      <c r="AJ577" s="144" t="s">
        <v>919</v>
      </c>
      <c r="AK577" s="144" t="s">
        <v>912</v>
      </c>
      <c r="AL577" s="144" t="s">
        <v>919</v>
      </c>
      <c r="AM577" s="144" t="s">
        <v>919</v>
      </c>
      <c r="AN577" s="144" t="s">
        <v>920</v>
      </c>
      <c r="AO577" s="144" t="s">
        <v>941</v>
      </c>
      <c r="AP577" s="144" t="s">
        <v>944</v>
      </c>
      <c r="AQ577" s="160" t="s">
        <v>922</v>
      </c>
      <c r="AR577" s="144" t="s">
        <v>923</v>
      </c>
    </row>
    <row r="578" spans="3:44">
      <c r="C578" s="160" t="s">
        <v>797</v>
      </c>
      <c r="D578" s="144" t="s">
        <v>803</v>
      </c>
      <c r="E578" s="161" t="s">
        <v>398</v>
      </c>
      <c r="F578" s="144" t="s">
        <v>418</v>
      </c>
      <c r="G578" s="144" t="s">
        <v>798</v>
      </c>
      <c r="H578" s="144" t="s">
        <v>431</v>
      </c>
      <c r="I578" s="144" t="s">
        <v>432</v>
      </c>
      <c r="J578" s="162">
        <v>631459487</v>
      </c>
      <c r="K578" s="163">
        <v>314437399</v>
      </c>
      <c r="L578" s="162">
        <v>314437399</v>
      </c>
      <c r="M578" s="162">
        <v>0</v>
      </c>
      <c r="N578" s="162">
        <v>0</v>
      </c>
      <c r="O578" s="162">
        <v>0</v>
      </c>
      <c r="P578" s="163">
        <v>289302224.10000002</v>
      </c>
      <c r="Q578" s="162">
        <v>289302224.10000002</v>
      </c>
      <c r="R578" s="162">
        <v>0</v>
      </c>
      <c r="S578" s="162">
        <v>289302224.10000002</v>
      </c>
      <c r="T578" s="162">
        <v>289302224.10000002</v>
      </c>
      <c r="U578" s="162">
        <v>25135174.899999999</v>
      </c>
      <c r="V578" s="162">
        <v>25135174.899999999</v>
      </c>
      <c r="W578" s="162">
        <v>25135174.899999999</v>
      </c>
      <c r="X578" s="162">
        <v>25135174.899999999</v>
      </c>
      <c r="Y578" s="162">
        <v>0</v>
      </c>
      <c r="Z578" s="162">
        <v>0</v>
      </c>
      <c r="AA578" s="162">
        <v>0</v>
      </c>
      <c r="AB578" s="164">
        <v>-317022088</v>
      </c>
      <c r="AC578" s="162">
        <v>0</v>
      </c>
      <c r="AD578" s="144" t="s">
        <v>911</v>
      </c>
      <c r="AE578" s="165" t="s">
        <v>912</v>
      </c>
      <c r="AF578" s="144" t="s">
        <v>939</v>
      </c>
      <c r="AG578" s="144" t="s">
        <v>945</v>
      </c>
      <c r="AH578" s="144" t="s">
        <v>934</v>
      </c>
      <c r="AI578" s="144" t="s">
        <v>919</v>
      </c>
      <c r="AJ578" s="144" t="s">
        <v>919</v>
      </c>
      <c r="AK578" s="144" t="s">
        <v>912</v>
      </c>
      <c r="AL578" s="144" t="s">
        <v>919</v>
      </c>
      <c r="AM578" s="144" t="s">
        <v>919</v>
      </c>
      <c r="AN578" s="144" t="s">
        <v>920</v>
      </c>
      <c r="AO578" s="144" t="s">
        <v>941</v>
      </c>
      <c r="AP578" s="144" t="s">
        <v>946</v>
      </c>
      <c r="AQ578" s="160" t="s">
        <v>922</v>
      </c>
      <c r="AR578" s="144" t="s">
        <v>923</v>
      </c>
    </row>
    <row r="579" spans="3:44">
      <c r="C579" s="160" t="s">
        <v>797</v>
      </c>
      <c r="D579" s="144" t="s">
        <v>804</v>
      </c>
      <c r="E579" s="161" t="s">
        <v>398</v>
      </c>
      <c r="F579" s="144" t="s">
        <v>418</v>
      </c>
      <c r="G579" s="144" t="s">
        <v>798</v>
      </c>
      <c r="H579" s="144" t="s">
        <v>805</v>
      </c>
      <c r="I579" s="144" t="s">
        <v>806</v>
      </c>
      <c r="J579" s="162">
        <v>166947707</v>
      </c>
      <c r="K579" s="163">
        <v>180447707</v>
      </c>
      <c r="L579" s="162">
        <v>180447707</v>
      </c>
      <c r="M579" s="162">
        <v>0</v>
      </c>
      <c r="N579" s="162">
        <v>0</v>
      </c>
      <c r="O579" s="162">
        <v>0</v>
      </c>
      <c r="P579" s="163">
        <v>170521359.94999999</v>
      </c>
      <c r="Q579" s="162">
        <v>170521359.94999999</v>
      </c>
      <c r="R579" s="162">
        <v>0</v>
      </c>
      <c r="S579" s="162">
        <v>170521359.94999999</v>
      </c>
      <c r="T579" s="162">
        <v>170521359.94999999</v>
      </c>
      <c r="U579" s="162">
        <v>9926347.0500000007</v>
      </c>
      <c r="V579" s="162">
        <v>9926347.0500000007</v>
      </c>
      <c r="W579" s="162">
        <v>9926347.0500000007</v>
      </c>
      <c r="X579" s="162">
        <v>9926347.0500000007</v>
      </c>
      <c r="Y579" s="162">
        <v>0</v>
      </c>
      <c r="Z579" s="162">
        <v>0</v>
      </c>
      <c r="AA579" s="162">
        <v>0</v>
      </c>
      <c r="AB579" s="162">
        <v>0</v>
      </c>
      <c r="AC579" s="162">
        <v>13500000</v>
      </c>
      <c r="AD579" s="144" t="s">
        <v>911</v>
      </c>
      <c r="AE579" s="165" t="s">
        <v>912</v>
      </c>
      <c r="AF579" s="144" t="s">
        <v>939</v>
      </c>
      <c r="AG579" s="144" t="s">
        <v>1135</v>
      </c>
      <c r="AH579" s="144" t="s">
        <v>934</v>
      </c>
      <c r="AI579" s="144" t="s">
        <v>919</v>
      </c>
      <c r="AJ579" s="144" t="s">
        <v>919</v>
      </c>
      <c r="AK579" s="144" t="s">
        <v>912</v>
      </c>
      <c r="AL579" s="144" t="s">
        <v>1136</v>
      </c>
      <c r="AM579" s="144" t="s">
        <v>1137</v>
      </c>
      <c r="AN579" s="144" t="s">
        <v>920</v>
      </c>
      <c r="AO579" s="144" t="s">
        <v>941</v>
      </c>
      <c r="AP579" s="144" t="s">
        <v>1138</v>
      </c>
      <c r="AQ579" s="160" t="s">
        <v>922</v>
      </c>
      <c r="AR579" s="144" t="s">
        <v>923</v>
      </c>
    </row>
    <row r="580" spans="3:44">
      <c r="C580" s="160" t="s">
        <v>797</v>
      </c>
      <c r="D580" s="144" t="s">
        <v>807</v>
      </c>
      <c r="E580" s="161" t="s">
        <v>398</v>
      </c>
      <c r="F580" s="144" t="s">
        <v>399</v>
      </c>
      <c r="G580" s="144" t="s">
        <v>798</v>
      </c>
      <c r="H580" s="144" t="s">
        <v>808</v>
      </c>
      <c r="I580" s="144" t="s">
        <v>808</v>
      </c>
      <c r="J580" s="162">
        <v>99027910</v>
      </c>
      <c r="K580" s="163">
        <v>85527910</v>
      </c>
      <c r="L580" s="162">
        <v>85527910</v>
      </c>
      <c r="M580" s="162">
        <v>0</v>
      </c>
      <c r="N580" s="162">
        <v>0</v>
      </c>
      <c r="O580" s="162">
        <v>0</v>
      </c>
      <c r="P580" s="163">
        <v>36322776.32</v>
      </c>
      <c r="Q580" s="162">
        <v>36322776.32</v>
      </c>
      <c r="R580" s="162">
        <v>0</v>
      </c>
      <c r="S580" s="162">
        <v>36322776.32</v>
      </c>
      <c r="T580" s="162">
        <v>36322776.32</v>
      </c>
      <c r="U580" s="162">
        <v>49205133.68</v>
      </c>
      <c r="V580" s="162">
        <v>49205133.68</v>
      </c>
      <c r="W580" s="162">
        <v>49205133.68</v>
      </c>
      <c r="X580" s="162">
        <v>49205133.68</v>
      </c>
      <c r="Y580" s="162">
        <v>0</v>
      </c>
      <c r="Z580" s="162">
        <v>0</v>
      </c>
      <c r="AA580" s="162">
        <v>0</v>
      </c>
      <c r="AB580" s="164">
        <v>-13500000</v>
      </c>
      <c r="AC580" s="162">
        <v>0</v>
      </c>
      <c r="AD580" s="144" t="s">
        <v>911</v>
      </c>
      <c r="AE580" s="165" t="s">
        <v>912</v>
      </c>
      <c r="AF580" s="144" t="s">
        <v>1139</v>
      </c>
      <c r="AG580" s="144" t="s">
        <v>1140</v>
      </c>
      <c r="AH580" s="144" t="s">
        <v>919</v>
      </c>
      <c r="AI580" s="144" t="s">
        <v>919</v>
      </c>
      <c r="AJ580" s="144" t="s">
        <v>919</v>
      </c>
      <c r="AK580" s="144" t="s">
        <v>912</v>
      </c>
      <c r="AL580" s="144" t="s">
        <v>919</v>
      </c>
      <c r="AM580" s="144" t="s">
        <v>919</v>
      </c>
      <c r="AN580" s="144" t="s">
        <v>920</v>
      </c>
      <c r="AO580" s="144" t="s">
        <v>1141</v>
      </c>
      <c r="AP580" s="144" t="s">
        <v>808</v>
      </c>
      <c r="AQ580" s="160" t="s">
        <v>922</v>
      </c>
      <c r="AR580" s="144" t="s">
        <v>923</v>
      </c>
    </row>
    <row r="581" spans="3:44">
      <c r="C581" s="160" t="s">
        <v>797</v>
      </c>
      <c r="D581" s="144" t="s">
        <v>580</v>
      </c>
      <c r="E581" s="161" t="s">
        <v>398</v>
      </c>
      <c r="F581" s="144" t="s">
        <v>434</v>
      </c>
      <c r="G581" s="144" t="s">
        <v>798</v>
      </c>
      <c r="H581" s="144" t="s">
        <v>581</v>
      </c>
      <c r="I581" s="144" t="s">
        <v>582</v>
      </c>
      <c r="J581" s="162">
        <v>570182495</v>
      </c>
      <c r="K581" s="163">
        <v>534667950</v>
      </c>
      <c r="L581" s="162">
        <v>534667950</v>
      </c>
      <c r="M581" s="162">
        <v>0</v>
      </c>
      <c r="N581" s="162">
        <v>0</v>
      </c>
      <c r="O581" s="162">
        <v>0</v>
      </c>
      <c r="P581" s="163">
        <v>523146057.07999998</v>
      </c>
      <c r="Q581" s="162">
        <v>523146057.07999998</v>
      </c>
      <c r="R581" s="162">
        <v>0</v>
      </c>
      <c r="S581" s="162">
        <v>523146057.07999998</v>
      </c>
      <c r="T581" s="162">
        <v>523146057.07999998</v>
      </c>
      <c r="U581" s="162">
        <v>11521892.92</v>
      </c>
      <c r="V581" s="162">
        <v>11521892.92</v>
      </c>
      <c r="W581" s="162">
        <v>11521892.92</v>
      </c>
      <c r="X581" s="162">
        <v>11521892.92</v>
      </c>
      <c r="Y581" s="162">
        <v>0</v>
      </c>
      <c r="Z581" s="162">
        <v>0</v>
      </c>
      <c r="AA581" s="162">
        <v>0</v>
      </c>
      <c r="AB581" s="164">
        <v>-35514545</v>
      </c>
      <c r="AC581" s="162">
        <v>0</v>
      </c>
      <c r="AD581" s="144" t="s">
        <v>911</v>
      </c>
      <c r="AE581" s="165" t="s">
        <v>913</v>
      </c>
      <c r="AF581" s="144" t="s">
        <v>947</v>
      </c>
      <c r="AG581" s="144" t="s">
        <v>1063</v>
      </c>
      <c r="AH581" s="144" t="s">
        <v>919</v>
      </c>
      <c r="AI581" s="144" t="s">
        <v>919</v>
      </c>
      <c r="AJ581" s="144" t="s">
        <v>919</v>
      </c>
      <c r="AK581" s="144" t="s">
        <v>912</v>
      </c>
      <c r="AL581" s="144" t="s">
        <v>919</v>
      </c>
      <c r="AM581" s="144" t="s">
        <v>919</v>
      </c>
      <c r="AN581" s="144" t="s">
        <v>949</v>
      </c>
      <c r="AO581" s="144" t="s">
        <v>950</v>
      </c>
      <c r="AP581" s="144" t="s">
        <v>582</v>
      </c>
      <c r="AQ581" s="160" t="s">
        <v>922</v>
      </c>
      <c r="AR581" s="144" t="s">
        <v>923</v>
      </c>
    </row>
    <row r="582" spans="3:44">
      <c r="C582" s="160" t="s">
        <v>797</v>
      </c>
      <c r="D582" s="144" t="s">
        <v>583</v>
      </c>
      <c r="E582" s="161" t="s">
        <v>398</v>
      </c>
      <c r="F582" s="144" t="s">
        <v>434</v>
      </c>
      <c r="G582" s="144" t="s">
        <v>798</v>
      </c>
      <c r="H582" s="144" t="s">
        <v>584</v>
      </c>
      <c r="I582" s="144" t="s">
        <v>585</v>
      </c>
      <c r="J582" s="162">
        <v>4805996</v>
      </c>
      <c r="K582" s="163">
        <v>4135745</v>
      </c>
      <c r="L582" s="162">
        <v>4135745</v>
      </c>
      <c r="M582" s="162">
        <v>0</v>
      </c>
      <c r="N582" s="162">
        <v>0</v>
      </c>
      <c r="O582" s="162">
        <v>0</v>
      </c>
      <c r="P582" s="163">
        <v>4135744.28</v>
      </c>
      <c r="Q582" s="162">
        <v>4135744.28</v>
      </c>
      <c r="R582" s="162">
        <v>0</v>
      </c>
      <c r="S582" s="162">
        <v>4135744.28</v>
      </c>
      <c r="T582" s="162">
        <v>4135744.28</v>
      </c>
      <c r="U582" s="162">
        <v>0.72</v>
      </c>
      <c r="V582" s="162">
        <v>0.72</v>
      </c>
      <c r="W582" s="162">
        <v>0.72</v>
      </c>
      <c r="X582" s="162">
        <v>0.72</v>
      </c>
      <c r="Y582" s="162">
        <v>0</v>
      </c>
      <c r="Z582" s="162">
        <v>0</v>
      </c>
      <c r="AA582" s="162">
        <v>0</v>
      </c>
      <c r="AB582" s="164">
        <v>-670251</v>
      </c>
      <c r="AC582" s="162">
        <v>0</v>
      </c>
      <c r="AD582" s="144" t="s">
        <v>911</v>
      </c>
      <c r="AE582" s="165" t="s">
        <v>913</v>
      </c>
      <c r="AF582" s="144" t="s">
        <v>947</v>
      </c>
      <c r="AG582" s="144" t="s">
        <v>1064</v>
      </c>
      <c r="AH582" s="144" t="s">
        <v>919</v>
      </c>
      <c r="AI582" s="144" t="s">
        <v>919</v>
      </c>
      <c r="AJ582" s="144" t="s">
        <v>919</v>
      </c>
      <c r="AK582" s="144" t="s">
        <v>912</v>
      </c>
      <c r="AL582" s="144" t="s">
        <v>919</v>
      </c>
      <c r="AM582" s="144" t="s">
        <v>919</v>
      </c>
      <c r="AN582" s="144" t="s">
        <v>949</v>
      </c>
      <c r="AO582" s="144" t="s">
        <v>950</v>
      </c>
      <c r="AP582" s="144" t="s">
        <v>585</v>
      </c>
      <c r="AQ582" s="160" t="s">
        <v>922</v>
      </c>
      <c r="AR582" s="144" t="s">
        <v>923</v>
      </c>
    </row>
    <row r="583" spans="3:44">
      <c r="C583" s="160" t="s">
        <v>797</v>
      </c>
      <c r="D583" s="144" t="s">
        <v>433</v>
      </c>
      <c r="E583" s="161" t="s">
        <v>398</v>
      </c>
      <c r="F583" s="144" t="s">
        <v>434</v>
      </c>
      <c r="G583" s="144" t="s">
        <v>798</v>
      </c>
      <c r="H583" s="144" t="s">
        <v>435</v>
      </c>
      <c r="I583" s="144" t="s">
        <v>436</v>
      </c>
      <c r="J583" s="162">
        <v>822882487</v>
      </c>
      <c r="K583" s="163">
        <v>606162548.10000002</v>
      </c>
      <c r="L583" s="162">
        <v>606162548.10000002</v>
      </c>
      <c r="M583" s="162">
        <v>0</v>
      </c>
      <c r="N583" s="162">
        <v>0</v>
      </c>
      <c r="O583" s="162">
        <v>0</v>
      </c>
      <c r="P583" s="163">
        <v>532049746.19</v>
      </c>
      <c r="Q583" s="162">
        <v>524483096.19</v>
      </c>
      <c r="R583" s="162">
        <v>0</v>
      </c>
      <c r="S583" s="162">
        <v>532049746.19</v>
      </c>
      <c r="T583" s="162">
        <v>532049746.19</v>
      </c>
      <c r="U583" s="162">
        <v>74112801.909999996</v>
      </c>
      <c r="V583" s="162">
        <v>74112801.909999996</v>
      </c>
      <c r="W583" s="162">
        <v>74112801.909999996</v>
      </c>
      <c r="X583" s="162">
        <v>74112801.909999996</v>
      </c>
      <c r="Y583" s="162">
        <v>0</v>
      </c>
      <c r="Z583" s="162">
        <v>0</v>
      </c>
      <c r="AA583" s="162">
        <v>0</v>
      </c>
      <c r="AB583" s="166">
        <v>-216719938.90000001</v>
      </c>
      <c r="AC583" s="162">
        <v>0</v>
      </c>
      <c r="AD583" s="144" t="s">
        <v>911</v>
      </c>
      <c r="AE583" s="165" t="s">
        <v>913</v>
      </c>
      <c r="AF583" s="144" t="s">
        <v>947</v>
      </c>
      <c r="AG583" s="144" t="s">
        <v>948</v>
      </c>
      <c r="AH583" s="144" t="s">
        <v>919</v>
      </c>
      <c r="AI583" s="144" t="s">
        <v>919</v>
      </c>
      <c r="AJ583" s="144" t="s">
        <v>919</v>
      </c>
      <c r="AK583" s="144" t="s">
        <v>912</v>
      </c>
      <c r="AL583" s="144" t="s">
        <v>919</v>
      </c>
      <c r="AM583" s="144" t="s">
        <v>919</v>
      </c>
      <c r="AN583" s="144" t="s">
        <v>949</v>
      </c>
      <c r="AO583" s="144" t="s">
        <v>950</v>
      </c>
      <c r="AP583" s="144" t="s">
        <v>436</v>
      </c>
      <c r="AQ583" s="160" t="s">
        <v>922</v>
      </c>
      <c r="AR583" s="144" t="s">
        <v>923</v>
      </c>
    </row>
    <row r="584" spans="3:44">
      <c r="C584" s="160" t="s">
        <v>797</v>
      </c>
      <c r="D584" s="144" t="s">
        <v>586</v>
      </c>
      <c r="E584" s="161" t="s">
        <v>398</v>
      </c>
      <c r="F584" s="144" t="s">
        <v>434</v>
      </c>
      <c r="G584" s="144" t="s">
        <v>798</v>
      </c>
      <c r="H584" s="144" t="s">
        <v>587</v>
      </c>
      <c r="I584" s="144" t="s">
        <v>588</v>
      </c>
      <c r="J584" s="162">
        <v>2055895</v>
      </c>
      <c r="K584" s="163">
        <v>998315</v>
      </c>
      <c r="L584" s="162">
        <v>998315</v>
      </c>
      <c r="M584" s="162">
        <v>0</v>
      </c>
      <c r="N584" s="162">
        <v>0</v>
      </c>
      <c r="O584" s="162">
        <v>0</v>
      </c>
      <c r="P584" s="163">
        <v>998314.32</v>
      </c>
      <c r="Q584" s="162">
        <v>998314.32</v>
      </c>
      <c r="R584" s="162">
        <v>0</v>
      </c>
      <c r="S584" s="162">
        <v>998314.32</v>
      </c>
      <c r="T584" s="162">
        <v>998314.32</v>
      </c>
      <c r="U584" s="162">
        <v>0.68</v>
      </c>
      <c r="V584" s="162">
        <v>0.68</v>
      </c>
      <c r="W584" s="162">
        <v>0.68</v>
      </c>
      <c r="X584" s="162">
        <v>0.68</v>
      </c>
      <c r="Y584" s="162">
        <v>0</v>
      </c>
      <c r="Z584" s="162">
        <v>0</v>
      </c>
      <c r="AA584" s="162">
        <v>0</v>
      </c>
      <c r="AB584" s="164">
        <v>-1057580</v>
      </c>
      <c r="AC584" s="162">
        <v>0</v>
      </c>
      <c r="AD584" s="144" t="s">
        <v>911</v>
      </c>
      <c r="AE584" s="165" t="s">
        <v>913</v>
      </c>
      <c r="AF584" s="144" t="s">
        <v>947</v>
      </c>
      <c r="AG584" s="144" t="s">
        <v>1065</v>
      </c>
      <c r="AH584" s="144" t="s">
        <v>919</v>
      </c>
      <c r="AI584" s="144" t="s">
        <v>919</v>
      </c>
      <c r="AJ584" s="144" t="s">
        <v>919</v>
      </c>
      <c r="AK584" s="144" t="s">
        <v>912</v>
      </c>
      <c r="AL584" s="144" t="s">
        <v>919</v>
      </c>
      <c r="AM584" s="144" t="s">
        <v>919</v>
      </c>
      <c r="AN584" s="144" t="s">
        <v>949</v>
      </c>
      <c r="AO584" s="144" t="s">
        <v>950</v>
      </c>
      <c r="AP584" s="144" t="s">
        <v>588</v>
      </c>
      <c r="AQ584" s="160" t="s">
        <v>922</v>
      </c>
      <c r="AR584" s="144" t="s">
        <v>923</v>
      </c>
    </row>
    <row r="585" spans="3:44">
      <c r="C585" s="160" t="s">
        <v>797</v>
      </c>
      <c r="D585" s="144" t="s">
        <v>589</v>
      </c>
      <c r="E585" s="161" t="s">
        <v>398</v>
      </c>
      <c r="F585" s="144" t="s">
        <v>434</v>
      </c>
      <c r="G585" s="144" t="s">
        <v>798</v>
      </c>
      <c r="H585" s="144" t="s">
        <v>590</v>
      </c>
      <c r="I585" s="144" t="s">
        <v>590</v>
      </c>
      <c r="J585" s="162">
        <v>2074680</v>
      </c>
      <c r="K585" s="163">
        <v>2074680</v>
      </c>
      <c r="L585" s="162">
        <v>2074680</v>
      </c>
      <c r="M585" s="162">
        <v>0</v>
      </c>
      <c r="N585" s="162">
        <v>0</v>
      </c>
      <c r="O585" s="162">
        <v>0</v>
      </c>
      <c r="P585" s="163">
        <v>1392006.55</v>
      </c>
      <c r="Q585" s="162">
        <v>1392006.55</v>
      </c>
      <c r="R585" s="162">
        <v>0</v>
      </c>
      <c r="S585" s="162">
        <v>1392006.55</v>
      </c>
      <c r="T585" s="162">
        <v>1392006.55</v>
      </c>
      <c r="U585" s="162">
        <v>682673.45</v>
      </c>
      <c r="V585" s="162">
        <v>682673.45</v>
      </c>
      <c r="W585" s="162">
        <v>682673.45</v>
      </c>
      <c r="X585" s="162">
        <v>682673.45</v>
      </c>
      <c r="Y585" s="162">
        <v>0</v>
      </c>
      <c r="Z585" s="162">
        <v>0</v>
      </c>
      <c r="AA585" s="162">
        <v>0</v>
      </c>
      <c r="AB585" s="162">
        <v>0</v>
      </c>
      <c r="AC585" s="162">
        <v>0</v>
      </c>
      <c r="AD585" s="144" t="s">
        <v>911</v>
      </c>
      <c r="AE585" s="165" t="s">
        <v>913</v>
      </c>
      <c r="AF585" s="144" t="s">
        <v>947</v>
      </c>
      <c r="AG585" s="144" t="s">
        <v>1066</v>
      </c>
      <c r="AH585" s="144" t="s">
        <v>919</v>
      </c>
      <c r="AI585" s="144" t="s">
        <v>919</v>
      </c>
      <c r="AJ585" s="144" t="s">
        <v>919</v>
      </c>
      <c r="AK585" s="144" t="s">
        <v>912</v>
      </c>
      <c r="AL585" s="144" t="s">
        <v>919</v>
      </c>
      <c r="AM585" s="144" t="s">
        <v>919</v>
      </c>
      <c r="AN585" s="144" t="s">
        <v>949</v>
      </c>
      <c r="AO585" s="144" t="s">
        <v>950</v>
      </c>
      <c r="AP585" s="144" t="s">
        <v>590</v>
      </c>
      <c r="AQ585" s="160" t="s">
        <v>922</v>
      </c>
      <c r="AR585" s="144" t="s">
        <v>923</v>
      </c>
    </row>
    <row r="586" spans="3:44">
      <c r="C586" s="160" t="s">
        <v>797</v>
      </c>
      <c r="D586" s="144" t="s">
        <v>511</v>
      </c>
      <c r="E586" s="161" t="s">
        <v>398</v>
      </c>
      <c r="F586" s="144" t="s">
        <v>434</v>
      </c>
      <c r="G586" s="144" t="s">
        <v>798</v>
      </c>
      <c r="H586" s="144" t="s">
        <v>512</v>
      </c>
      <c r="I586" s="144" t="s">
        <v>513</v>
      </c>
      <c r="J586" s="162">
        <v>143942400</v>
      </c>
      <c r="K586" s="163">
        <v>358011130</v>
      </c>
      <c r="L586" s="162">
        <v>358011130</v>
      </c>
      <c r="M586" s="162">
        <v>0</v>
      </c>
      <c r="N586" s="162">
        <v>0</v>
      </c>
      <c r="O586" s="162">
        <v>0</v>
      </c>
      <c r="P586" s="163">
        <v>357745790.07999998</v>
      </c>
      <c r="Q586" s="162">
        <v>273830066.07999998</v>
      </c>
      <c r="R586" s="162">
        <v>0</v>
      </c>
      <c r="S586" s="162">
        <v>357745790.07999998</v>
      </c>
      <c r="T586" s="162">
        <v>357745790.07999998</v>
      </c>
      <c r="U586" s="162">
        <v>265339.92</v>
      </c>
      <c r="V586" s="162">
        <v>265339.92</v>
      </c>
      <c r="W586" s="162">
        <v>265339.92</v>
      </c>
      <c r="X586" s="162">
        <v>265339.92</v>
      </c>
      <c r="Y586" s="162">
        <v>0</v>
      </c>
      <c r="Z586" s="162">
        <v>0</v>
      </c>
      <c r="AA586" s="162">
        <v>0</v>
      </c>
      <c r="AB586" s="162">
        <v>0</v>
      </c>
      <c r="AC586" s="162">
        <v>214068730</v>
      </c>
      <c r="AD586" s="144" t="s">
        <v>911</v>
      </c>
      <c r="AE586" s="165" t="s">
        <v>913</v>
      </c>
      <c r="AF586" s="144" t="s">
        <v>1015</v>
      </c>
      <c r="AG586" s="144" t="s">
        <v>1016</v>
      </c>
      <c r="AH586" s="144" t="s">
        <v>919</v>
      </c>
      <c r="AI586" s="144" t="s">
        <v>919</v>
      </c>
      <c r="AJ586" s="144" t="s">
        <v>919</v>
      </c>
      <c r="AK586" s="144" t="s">
        <v>912</v>
      </c>
      <c r="AL586" s="144" t="s">
        <v>919</v>
      </c>
      <c r="AM586" s="144" t="s">
        <v>919</v>
      </c>
      <c r="AN586" s="144" t="s">
        <v>949</v>
      </c>
      <c r="AO586" s="144" t="s">
        <v>1017</v>
      </c>
      <c r="AP586" s="144" t="s">
        <v>513</v>
      </c>
      <c r="AQ586" s="160" t="s">
        <v>922</v>
      </c>
      <c r="AR586" s="144" t="s">
        <v>923</v>
      </c>
    </row>
    <row r="587" spans="3:44">
      <c r="C587" s="160" t="s">
        <v>797</v>
      </c>
      <c r="D587" s="144" t="s">
        <v>514</v>
      </c>
      <c r="E587" s="161" t="s">
        <v>398</v>
      </c>
      <c r="F587" s="144" t="s">
        <v>434</v>
      </c>
      <c r="G587" s="144" t="s">
        <v>798</v>
      </c>
      <c r="H587" s="144" t="s">
        <v>515</v>
      </c>
      <c r="I587" s="144" t="s">
        <v>516</v>
      </c>
      <c r="J587" s="162">
        <v>398193400</v>
      </c>
      <c r="K587" s="163">
        <v>296606248</v>
      </c>
      <c r="L587" s="162">
        <v>296606248</v>
      </c>
      <c r="M587" s="162">
        <v>0</v>
      </c>
      <c r="N587" s="162">
        <v>0</v>
      </c>
      <c r="O587" s="162">
        <v>0</v>
      </c>
      <c r="P587" s="163">
        <v>295234457.25</v>
      </c>
      <c r="Q587" s="162">
        <v>273237441.75</v>
      </c>
      <c r="R587" s="162">
        <v>0</v>
      </c>
      <c r="S587" s="162">
        <v>295234457.25</v>
      </c>
      <c r="T587" s="162">
        <v>295234457.25</v>
      </c>
      <c r="U587" s="162">
        <v>1371790.75</v>
      </c>
      <c r="V587" s="162">
        <v>1371790.75</v>
      </c>
      <c r="W587" s="162">
        <v>1371790.75</v>
      </c>
      <c r="X587" s="162">
        <v>1371790.75</v>
      </c>
      <c r="Y587" s="162">
        <v>0</v>
      </c>
      <c r="Z587" s="162">
        <v>0</v>
      </c>
      <c r="AA587" s="162">
        <v>0</v>
      </c>
      <c r="AB587" s="164">
        <v>-101587152</v>
      </c>
      <c r="AC587" s="162">
        <v>0</v>
      </c>
      <c r="AD587" s="144" t="s">
        <v>911</v>
      </c>
      <c r="AE587" s="165" t="s">
        <v>913</v>
      </c>
      <c r="AF587" s="144" t="s">
        <v>1015</v>
      </c>
      <c r="AG587" s="144" t="s">
        <v>1018</v>
      </c>
      <c r="AH587" s="144" t="s">
        <v>919</v>
      </c>
      <c r="AI587" s="144" t="s">
        <v>919</v>
      </c>
      <c r="AJ587" s="144" t="s">
        <v>919</v>
      </c>
      <c r="AK587" s="144" t="s">
        <v>912</v>
      </c>
      <c r="AL587" s="144" t="s">
        <v>919</v>
      </c>
      <c r="AM587" s="144" t="s">
        <v>919</v>
      </c>
      <c r="AN587" s="144" t="s">
        <v>949</v>
      </c>
      <c r="AO587" s="144" t="s">
        <v>1017</v>
      </c>
      <c r="AP587" s="144" t="s">
        <v>516</v>
      </c>
      <c r="AQ587" s="160" t="s">
        <v>922</v>
      </c>
      <c r="AR587" s="144" t="s">
        <v>923</v>
      </c>
    </row>
    <row r="588" spans="3:44">
      <c r="C588" s="160" t="s">
        <v>797</v>
      </c>
      <c r="D588" s="144" t="s">
        <v>591</v>
      </c>
      <c r="E588" s="161" t="s">
        <v>398</v>
      </c>
      <c r="F588" s="144" t="s">
        <v>434</v>
      </c>
      <c r="G588" s="144" t="s">
        <v>798</v>
      </c>
      <c r="H588" s="144" t="s">
        <v>592</v>
      </c>
      <c r="I588" s="144" t="s">
        <v>592</v>
      </c>
      <c r="J588" s="162">
        <v>4812105</v>
      </c>
      <c r="K588" s="163">
        <v>4812105</v>
      </c>
      <c r="L588" s="162">
        <v>4812105</v>
      </c>
      <c r="M588" s="162">
        <v>0</v>
      </c>
      <c r="N588" s="162">
        <v>0</v>
      </c>
      <c r="O588" s="162">
        <v>0</v>
      </c>
      <c r="P588" s="163">
        <v>3133623.6</v>
      </c>
      <c r="Q588" s="162">
        <v>3133623.6</v>
      </c>
      <c r="R588" s="162">
        <v>0</v>
      </c>
      <c r="S588" s="162">
        <v>3133623.6</v>
      </c>
      <c r="T588" s="162">
        <v>3133623.6</v>
      </c>
      <c r="U588" s="162">
        <v>1678481.4</v>
      </c>
      <c r="V588" s="162">
        <v>1678481.4</v>
      </c>
      <c r="W588" s="162">
        <v>1678481.4</v>
      </c>
      <c r="X588" s="162">
        <v>1678481.4</v>
      </c>
      <c r="Y588" s="162">
        <v>0</v>
      </c>
      <c r="Z588" s="162">
        <v>0</v>
      </c>
      <c r="AA588" s="162">
        <v>0</v>
      </c>
      <c r="AB588" s="162">
        <v>0</v>
      </c>
      <c r="AC588" s="162">
        <v>0</v>
      </c>
      <c r="AD588" s="144" t="s">
        <v>911</v>
      </c>
      <c r="AE588" s="165" t="s">
        <v>913</v>
      </c>
      <c r="AF588" s="144" t="s">
        <v>1015</v>
      </c>
      <c r="AG588" s="144" t="s">
        <v>1067</v>
      </c>
      <c r="AH588" s="144" t="s">
        <v>919</v>
      </c>
      <c r="AI588" s="144" t="s">
        <v>919</v>
      </c>
      <c r="AJ588" s="144" t="s">
        <v>919</v>
      </c>
      <c r="AK588" s="144" t="s">
        <v>912</v>
      </c>
      <c r="AL588" s="144" t="s">
        <v>919</v>
      </c>
      <c r="AM588" s="144" t="s">
        <v>919</v>
      </c>
      <c r="AN588" s="144" t="s">
        <v>949</v>
      </c>
      <c r="AO588" s="144" t="s">
        <v>1017</v>
      </c>
      <c r="AP588" s="144" t="s">
        <v>592</v>
      </c>
      <c r="AQ588" s="160" t="s">
        <v>922</v>
      </c>
      <c r="AR588" s="144" t="s">
        <v>923</v>
      </c>
    </row>
    <row r="589" spans="3:44">
      <c r="C589" s="160" t="s">
        <v>797</v>
      </c>
      <c r="D589" s="144" t="s">
        <v>517</v>
      </c>
      <c r="E589" s="161" t="s">
        <v>398</v>
      </c>
      <c r="F589" s="144" t="s">
        <v>434</v>
      </c>
      <c r="G589" s="144" t="s">
        <v>798</v>
      </c>
      <c r="H589" s="144" t="s">
        <v>518</v>
      </c>
      <c r="I589" s="144" t="s">
        <v>519</v>
      </c>
      <c r="J589" s="162">
        <v>157428421</v>
      </c>
      <c r="K589" s="163">
        <v>217474278</v>
      </c>
      <c r="L589" s="162">
        <v>217474278</v>
      </c>
      <c r="M589" s="162">
        <v>0</v>
      </c>
      <c r="N589" s="162">
        <v>0</v>
      </c>
      <c r="O589" s="162">
        <v>0</v>
      </c>
      <c r="P589" s="163">
        <v>216635171.31</v>
      </c>
      <c r="Q589" s="162">
        <v>198862388.52000001</v>
      </c>
      <c r="R589" s="162">
        <v>0</v>
      </c>
      <c r="S589" s="162">
        <v>216635171.31</v>
      </c>
      <c r="T589" s="162">
        <v>216635171.31</v>
      </c>
      <c r="U589" s="162">
        <v>839106.69</v>
      </c>
      <c r="V589" s="162">
        <v>839106.69</v>
      </c>
      <c r="W589" s="162">
        <v>839106.69</v>
      </c>
      <c r="X589" s="162">
        <v>839106.69</v>
      </c>
      <c r="Y589" s="162">
        <v>0</v>
      </c>
      <c r="Z589" s="162">
        <v>0</v>
      </c>
      <c r="AA589" s="162">
        <v>0</v>
      </c>
      <c r="AB589" s="162">
        <v>0</v>
      </c>
      <c r="AC589" s="162">
        <v>60045857</v>
      </c>
      <c r="AD589" s="144" t="s">
        <v>911</v>
      </c>
      <c r="AE589" s="165" t="s">
        <v>913</v>
      </c>
      <c r="AF589" s="144" t="s">
        <v>1015</v>
      </c>
      <c r="AG589" s="144" t="s">
        <v>1019</v>
      </c>
      <c r="AH589" s="144" t="s">
        <v>919</v>
      </c>
      <c r="AI589" s="144" t="s">
        <v>919</v>
      </c>
      <c r="AJ589" s="144" t="s">
        <v>919</v>
      </c>
      <c r="AK589" s="144" t="s">
        <v>912</v>
      </c>
      <c r="AL589" s="144" t="s">
        <v>919</v>
      </c>
      <c r="AM589" s="144" t="s">
        <v>919</v>
      </c>
      <c r="AN589" s="144" t="s">
        <v>949</v>
      </c>
      <c r="AO589" s="144" t="s">
        <v>1017</v>
      </c>
      <c r="AP589" s="144" t="s">
        <v>519</v>
      </c>
      <c r="AQ589" s="160" t="s">
        <v>922</v>
      </c>
      <c r="AR589" s="144" t="s">
        <v>923</v>
      </c>
    </row>
    <row r="590" spans="3:44">
      <c r="C590" s="160" t="s">
        <v>797</v>
      </c>
      <c r="D590" s="144" t="s">
        <v>520</v>
      </c>
      <c r="E590" s="161" t="s">
        <v>398</v>
      </c>
      <c r="F590" s="144" t="s">
        <v>434</v>
      </c>
      <c r="G590" s="144" t="s">
        <v>798</v>
      </c>
      <c r="H590" s="144" t="s">
        <v>521</v>
      </c>
      <c r="I590" s="144" t="s">
        <v>522</v>
      </c>
      <c r="J590" s="162">
        <v>52680552</v>
      </c>
      <c r="K590" s="163">
        <v>52680552</v>
      </c>
      <c r="L590" s="162">
        <v>52680552</v>
      </c>
      <c r="M590" s="162">
        <v>0</v>
      </c>
      <c r="N590" s="162">
        <v>0</v>
      </c>
      <c r="O590" s="162">
        <v>0</v>
      </c>
      <c r="P590" s="163">
        <v>49948111.100000001</v>
      </c>
      <c r="Q590" s="162">
        <v>49948111.100000001</v>
      </c>
      <c r="R590" s="162">
        <v>0</v>
      </c>
      <c r="S590" s="162">
        <v>49948111.100000001</v>
      </c>
      <c r="T590" s="162">
        <v>49948111.100000001</v>
      </c>
      <c r="U590" s="162">
        <v>2732440.9</v>
      </c>
      <c r="V590" s="162">
        <v>2732440.9</v>
      </c>
      <c r="W590" s="162">
        <v>2732440.9</v>
      </c>
      <c r="X590" s="162">
        <v>2732440.9</v>
      </c>
      <c r="Y590" s="162">
        <v>0</v>
      </c>
      <c r="Z590" s="162">
        <v>0</v>
      </c>
      <c r="AA590" s="162">
        <v>0</v>
      </c>
      <c r="AB590" s="162">
        <v>0</v>
      </c>
      <c r="AC590" s="162">
        <v>0</v>
      </c>
      <c r="AD590" s="144" t="s">
        <v>911</v>
      </c>
      <c r="AE590" s="165" t="s">
        <v>913</v>
      </c>
      <c r="AF590" s="144" t="s">
        <v>1015</v>
      </c>
      <c r="AG590" s="144" t="s">
        <v>1020</v>
      </c>
      <c r="AH590" s="144" t="s">
        <v>919</v>
      </c>
      <c r="AI590" s="144" t="s">
        <v>919</v>
      </c>
      <c r="AJ590" s="144" t="s">
        <v>919</v>
      </c>
      <c r="AK590" s="144" t="s">
        <v>912</v>
      </c>
      <c r="AL590" s="144" t="s">
        <v>919</v>
      </c>
      <c r="AM590" s="144" t="s">
        <v>919</v>
      </c>
      <c r="AN590" s="144" t="s">
        <v>949</v>
      </c>
      <c r="AO590" s="144" t="s">
        <v>1017</v>
      </c>
      <c r="AP590" s="144" t="s">
        <v>522</v>
      </c>
      <c r="AQ590" s="160" t="s">
        <v>922</v>
      </c>
      <c r="AR590" s="144" t="s">
        <v>923</v>
      </c>
    </row>
    <row r="591" spans="3:44">
      <c r="C591" s="160" t="s">
        <v>797</v>
      </c>
      <c r="D591" s="144" t="s">
        <v>437</v>
      </c>
      <c r="E591" s="161" t="s">
        <v>398</v>
      </c>
      <c r="F591" s="144" t="s">
        <v>434</v>
      </c>
      <c r="G591" s="144" t="s">
        <v>798</v>
      </c>
      <c r="H591" s="144" t="s">
        <v>438</v>
      </c>
      <c r="I591" s="144" t="s">
        <v>439</v>
      </c>
      <c r="J591" s="162">
        <v>34040447</v>
      </c>
      <c r="K591" s="163">
        <v>85439515</v>
      </c>
      <c r="L591" s="162">
        <v>85439514.900000006</v>
      </c>
      <c r="M591" s="162">
        <v>0</v>
      </c>
      <c r="N591" s="162">
        <v>0</v>
      </c>
      <c r="O591" s="162">
        <v>0</v>
      </c>
      <c r="P591" s="163">
        <v>69595055.540000007</v>
      </c>
      <c r="Q591" s="162">
        <v>69424708.040000007</v>
      </c>
      <c r="R591" s="162">
        <v>0</v>
      </c>
      <c r="S591" s="162">
        <v>69595055.540000007</v>
      </c>
      <c r="T591" s="162">
        <v>69595055.540000007</v>
      </c>
      <c r="U591" s="162">
        <v>15844459.359999999</v>
      </c>
      <c r="V591" s="162">
        <v>15844459.460000001</v>
      </c>
      <c r="W591" s="162">
        <v>15844459.460000001</v>
      </c>
      <c r="X591" s="162">
        <v>15844459.460000001</v>
      </c>
      <c r="Y591" s="162">
        <v>0</v>
      </c>
      <c r="Z591" s="162">
        <v>0</v>
      </c>
      <c r="AA591" s="162">
        <v>0</v>
      </c>
      <c r="AB591" s="164">
        <v>-2462206</v>
      </c>
      <c r="AC591" s="162">
        <v>53861274</v>
      </c>
      <c r="AD591" s="144" t="s">
        <v>911</v>
      </c>
      <c r="AE591" s="165" t="s">
        <v>913</v>
      </c>
      <c r="AF591" s="144" t="s">
        <v>951</v>
      </c>
      <c r="AG591" s="144" t="s">
        <v>952</v>
      </c>
      <c r="AH591" s="144" t="s">
        <v>919</v>
      </c>
      <c r="AI591" s="144" t="s">
        <v>919</v>
      </c>
      <c r="AJ591" s="144" t="s">
        <v>919</v>
      </c>
      <c r="AK591" s="144" t="s">
        <v>912</v>
      </c>
      <c r="AL591" s="144" t="s">
        <v>919</v>
      </c>
      <c r="AM591" s="144" t="s">
        <v>919</v>
      </c>
      <c r="AN591" s="144" t="s">
        <v>949</v>
      </c>
      <c r="AO591" s="144" t="s">
        <v>953</v>
      </c>
      <c r="AP591" s="144" t="s">
        <v>439</v>
      </c>
      <c r="AQ591" s="160" t="s">
        <v>922</v>
      </c>
      <c r="AR591" s="144" t="s">
        <v>923</v>
      </c>
    </row>
    <row r="592" spans="3:44">
      <c r="C592" s="160" t="s">
        <v>797</v>
      </c>
      <c r="D592" s="144" t="s">
        <v>440</v>
      </c>
      <c r="E592" s="161" t="s">
        <v>398</v>
      </c>
      <c r="F592" s="144" t="s">
        <v>434</v>
      </c>
      <c r="G592" s="144" t="s">
        <v>798</v>
      </c>
      <c r="H592" s="144" t="s">
        <v>441</v>
      </c>
      <c r="I592" s="144" t="s">
        <v>442</v>
      </c>
      <c r="J592" s="162">
        <v>5487321</v>
      </c>
      <c r="K592" s="163">
        <v>15371481</v>
      </c>
      <c r="L592" s="162">
        <v>15371481</v>
      </c>
      <c r="M592" s="162">
        <v>0</v>
      </c>
      <c r="N592" s="162">
        <v>0</v>
      </c>
      <c r="O592" s="162">
        <v>0</v>
      </c>
      <c r="P592" s="163">
        <v>14367437.609999999</v>
      </c>
      <c r="Q592" s="162">
        <v>14367437.609999999</v>
      </c>
      <c r="R592" s="162">
        <v>0</v>
      </c>
      <c r="S592" s="162">
        <v>14367437.609999999</v>
      </c>
      <c r="T592" s="162">
        <v>14367437.609999999</v>
      </c>
      <c r="U592" s="162">
        <v>1004043.39</v>
      </c>
      <c r="V592" s="162">
        <v>1004043.39</v>
      </c>
      <c r="W592" s="162">
        <v>1004043.39</v>
      </c>
      <c r="X592" s="162">
        <v>1004043.39</v>
      </c>
      <c r="Y592" s="162">
        <v>0</v>
      </c>
      <c r="Z592" s="162">
        <v>0</v>
      </c>
      <c r="AA592" s="162">
        <v>0</v>
      </c>
      <c r="AB592" s="162">
        <v>0</v>
      </c>
      <c r="AC592" s="162">
        <v>9884160</v>
      </c>
      <c r="AD592" s="144" t="s">
        <v>911</v>
      </c>
      <c r="AE592" s="165" t="s">
        <v>913</v>
      </c>
      <c r="AF592" s="144" t="s">
        <v>951</v>
      </c>
      <c r="AG592" s="144" t="s">
        <v>954</v>
      </c>
      <c r="AH592" s="144" t="s">
        <v>919</v>
      </c>
      <c r="AI592" s="144" t="s">
        <v>919</v>
      </c>
      <c r="AJ592" s="144" t="s">
        <v>919</v>
      </c>
      <c r="AK592" s="144" t="s">
        <v>912</v>
      </c>
      <c r="AL592" s="144" t="s">
        <v>919</v>
      </c>
      <c r="AM592" s="144" t="s">
        <v>919</v>
      </c>
      <c r="AN592" s="144" t="s">
        <v>949</v>
      </c>
      <c r="AO592" s="144" t="s">
        <v>953</v>
      </c>
      <c r="AP592" s="144" t="s">
        <v>442</v>
      </c>
      <c r="AQ592" s="160" t="s">
        <v>922</v>
      </c>
      <c r="AR592" s="144" t="s">
        <v>923</v>
      </c>
    </row>
    <row r="593" spans="3:44">
      <c r="C593" s="160" t="s">
        <v>797</v>
      </c>
      <c r="D593" s="144" t="s">
        <v>718</v>
      </c>
      <c r="E593" s="161" t="s">
        <v>398</v>
      </c>
      <c r="F593" s="144" t="s">
        <v>434</v>
      </c>
      <c r="G593" s="144" t="s">
        <v>798</v>
      </c>
      <c r="H593" s="144" t="s">
        <v>719</v>
      </c>
      <c r="I593" s="144" t="s">
        <v>719</v>
      </c>
      <c r="J593" s="162">
        <v>13560000</v>
      </c>
      <c r="K593" s="163">
        <v>13560000</v>
      </c>
      <c r="L593" s="162">
        <v>13560000</v>
      </c>
      <c r="M593" s="162">
        <v>0</v>
      </c>
      <c r="N593" s="162">
        <v>0</v>
      </c>
      <c r="O593" s="162">
        <v>0</v>
      </c>
      <c r="P593" s="163">
        <v>13534322.1</v>
      </c>
      <c r="Q593" s="162">
        <v>13534322.1</v>
      </c>
      <c r="R593" s="162">
        <v>0</v>
      </c>
      <c r="S593" s="162">
        <v>13534322.1</v>
      </c>
      <c r="T593" s="162">
        <v>13534322.1</v>
      </c>
      <c r="U593" s="162">
        <v>25677.9</v>
      </c>
      <c r="V593" s="162">
        <v>25677.9</v>
      </c>
      <c r="W593" s="162">
        <v>25677.9</v>
      </c>
      <c r="X593" s="162">
        <v>25677.9</v>
      </c>
      <c r="Y593" s="162">
        <v>0</v>
      </c>
      <c r="Z593" s="162">
        <v>0</v>
      </c>
      <c r="AA593" s="162">
        <v>0</v>
      </c>
      <c r="AB593" s="162">
        <v>0</v>
      </c>
      <c r="AC593" s="162">
        <v>0</v>
      </c>
      <c r="AD593" s="144" t="s">
        <v>911</v>
      </c>
      <c r="AE593" s="165" t="s">
        <v>913</v>
      </c>
      <c r="AF593" s="144" t="s">
        <v>951</v>
      </c>
      <c r="AG593" s="144" t="s">
        <v>1128</v>
      </c>
      <c r="AH593" s="144" t="s">
        <v>919</v>
      </c>
      <c r="AI593" s="144" t="s">
        <v>919</v>
      </c>
      <c r="AJ593" s="144" t="s">
        <v>919</v>
      </c>
      <c r="AK593" s="144" t="s">
        <v>912</v>
      </c>
      <c r="AL593" s="144" t="s">
        <v>919</v>
      </c>
      <c r="AM593" s="144" t="s">
        <v>919</v>
      </c>
      <c r="AN593" s="144" t="s">
        <v>949</v>
      </c>
      <c r="AO593" s="144" t="s">
        <v>953</v>
      </c>
      <c r="AP593" s="144" t="s">
        <v>719</v>
      </c>
      <c r="AQ593" s="160" t="s">
        <v>922</v>
      </c>
      <c r="AR593" s="144" t="s">
        <v>923</v>
      </c>
    </row>
    <row r="594" spans="3:44">
      <c r="C594" s="160" t="s">
        <v>797</v>
      </c>
      <c r="D594" s="144" t="s">
        <v>593</v>
      </c>
      <c r="E594" s="161" t="s">
        <v>398</v>
      </c>
      <c r="F594" s="144" t="s">
        <v>434</v>
      </c>
      <c r="G594" s="144" t="s">
        <v>798</v>
      </c>
      <c r="H594" s="144" t="s">
        <v>594</v>
      </c>
      <c r="I594" s="144" t="s">
        <v>595</v>
      </c>
      <c r="J594" s="162">
        <v>1015262203</v>
      </c>
      <c r="K594" s="163">
        <v>1266633441</v>
      </c>
      <c r="L594" s="162">
        <v>1266633441</v>
      </c>
      <c r="M594" s="162">
        <v>0</v>
      </c>
      <c r="N594" s="162">
        <v>0</v>
      </c>
      <c r="O594" s="162">
        <v>0</v>
      </c>
      <c r="P594" s="163">
        <v>1244636866.3199999</v>
      </c>
      <c r="Q594" s="162">
        <v>1244636866.3199999</v>
      </c>
      <c r="R594" s="162">
        <v>0</v>
      </c>
      <c r="S594" s="162">
        <v>1244636866.3199999</v>
      </c>
      <c r="T594" s="162">
        <v>1244636866.3199999</v>
      </c>
      <c r="U594" s="162">
        <v>21996574.68</v>
      </c>
      <c r="V594" s="162">
        <v>21996574.68</v>
      </c>
      <c r="W594" s="162">
        <v>21996574.68</v>
      </c>
      <c r="X594" s="162">
        <v>21996574.68</v>
      </c>
      <c r="Y594" s="162">
        <v>0</v>
      </c>
      <c r="Z594" s="162">
        <v>0</v>
      </c>
      <c r="AA594" s="162">
        <v>0</v>
      </c>
      <c r="AB594" s="162">
        <v>0</v>
      </c>
      <c r="AC594" s="162">
        <v>251371238</v>
      </c>
      <c r="AD594" s="144" t="s">
        <v>911</v>
      </c>
      <c r="AE594" s="165" t="s">
        <v>913</v>
      </c>
      <c r="AF594" s="144" t="s">
        <v>951</v>
      </c>
      <c r="AG594" s="144" t="s">
        <v>1068</v>
      </c>
      <c r="AH594" s="144" t="s">
        <v>919</v>
      </c>
      <c r="AI594" s="144" t="s">
        <v>919</v>
      </c>
      <c r="AJ594" s="144" t="s">
        <v>919</v>
      </c>
      <c r="AK594" s="144" t="s">
        <v>912</v>
      </c>
      <c r="AL594" s="144" t="s">
        <v>1069</v>
      </c>
      <c r="AM594" s="144" t="s">
        <v>919</v>
      </c>
      <c r="AN594" s="144" t="s">
        <v>949</v>
      </c>
      <c r="AO594" s="144" t="s">
        <v>953</v>
      </c>
      <c r="AP594" s="144" t="s">
        <v>595</v>
      </c>
      <c r="AQ594" s="160" t="s">
        <v>922</v>
      </c>
      <c r="AR594" s="144" t="s">
        <v>923</v>
      </c>
    </row>
    <row r="595" spans="3:44">
      <c r="C595" s="160" t="s">
        <v>797</v>
      </c>
      <c r="D595" s="144" t="s">
        <v>593</v>
      </c>
      <c r="E595" s="161" t="s">
        <v>410</v>
      </c>
      <c r="F595" s="144" t="s">
        <v>434</v>
      </c>
      <c r="G595" s="144" t="s">
        <v>798</v>
      </c>
      <c r="H595" s="144" t="s">
        <v>594</v>
      </c>
      <c r="I595" s="144" t="s">
        <v>595</v>
      </c>
      <c r="J595" s="162">
        <v>0</v>
      </c>
      <c r="K595" s="163">
        <v>502084562</v>
      </c>
      <c r="L595" s="162">
        <v>502084562</v>
      </c>
      <c r="M595" s="162">
        <v>0</v>
      </c>
      <c r="N595" s="162">
        <v>0</v>
      </c>
      <c r="O595" s="162">
        <v>0</v>
      </c>
      <c r="P595" s="163">
        <v>400609234.43000001</v>
      </c>
      <c r="Q595" s="162">
        <v>173304355.88</v>
      </c>
      <c r="R595" s="162">
        <v>0</v>
      </c>
      <c r="S595" s="162">
        <v>400609234.43000001</v>
      </c>
      <c r="T595" s="162">
        <v>400609234.43000001</v>
      </c>
      <c r="U595" s="162">
        <v>101475327.56999999</v>
      </c>
      <c r="V595" s="162">
        <v>101475327.56999999</v>
      </c>
      <c r="W595" s="162">
        <v>101475327.56999999</v>
      </c>
      <c r="X595" s="162">
        <v>101475327.56999999</v>
      </c>
      <c r="Y595" s="162">
        <v>0</v>
      </c>
      <c r="Z595" s="162">
        <v>0</v>
      </c>
      <c r="AA595" s="162">
        <v>0</v>
      </c>
      <c r="AB595" s="162">
        <v>0</v>
      </c>
      <c r="AC595" s="162">
        <v>502084562</v>
      </c>
      <c r="AD595" s="144" t="s">
        <v>911</v>
      </c>
      <c r="AE595" s="165" t="s">
        <v>913</v>
      </c>
      <c r="AF595" s="144" t="s">
        <v>951</v>
      </c>
      <c r="AG595" s="144" t="s">
        <v>1068</v>
      </c>
      <c r="AH595" s="144" t="s">
        <v>919</v>
      </c>
      <c r="AI595" s="144" t="s">
        <v>919</v>
      </c>
      <c r="AJ595" s="144" t="s">
        <v>919</v>
      </c>
      <c r="AK595" s="144" t="s">
        <v>912</v>
      </c>
      <c r="AL595" s="144" t="s">
        <v>1069</v>
      </c>
      <c r="AM595" s="144" t="s">
        <v>919</v>
      </c>
      <c r="AN595" s="144" t="s">
        <v>949</v>
      </c>
      <c r="AO595" s="144" t="s">
        <v>953</v>
      </c>
      <c r="AP595" s="144" t="s">
        <v>595</v>
      </c>
      <c r="AQ595" s="160" t="s">
        <v>922</v>
      </c>
      <c r="AR595" s="144" t="s">
        <v>929</v>
      </c>
    </row>
    <row r="596" spans="3:44">
      <c r="C596" s="160" t="s">
        <v>797</v>
      </c>
      <c r="D596" s="144" t="s">
        <v>443</v>
      </c>
      <c r="E596" s="161" t="s">
        <v>398</v>
      </c>
      <c r="F596" s="144" t="s">
        <v>434</v>
      </c>
      <c r="G596" s="144" t="s">
        <v>798</v>
      </c>
      <c r="H596" s="144" t="s">
        <v>444</v>
      </c>
      <c r="I596" s="144" t="s">
        <v>445</v>
      </c>
      <c r="J596" s="162">
        <v>39647659</v>
      </c>
      <c r="K596" s="163">
        <v>38930217.899999999</v>
      </c>
      <c r="L596" s="162">
        <v>38930217.899999999</v>
      </c>
      <c r="M596" s="162">
        <v>0</v>
      </c>
      <c r="N596" s="162">
        <v>0</v>
      </c>
      <c r="O596" s="162">
        <v>0</v>
      </c>
      <c r="P596" s="163">
        <v>33650694.899999999</v>
      </c>
      <c r="Q596" s="162">
        <v>31050694.899999999</v>
      </c>
      <c r="R596" s="162">
        <v>0</v>
      </c>
      <c r="S596" s="162">
        <v>33650694.899999999</v>
      </c>
      <c r="T596" s="162">
        <v>33650694.899999999</v>
      </c>
      <c r="U596" s="162">
        <v>5279523</v>
      </c>
      <c r="V596" s="162">
        <v>5279523</v>
      </c>
      <c r="W596" s="162">
        <v>5279523</v>
      </c>
      <c r="X596" s="162">
        <v>5279523</v>
      </c>
      <c r="Y596" s="162">
        <v>0</v>
      </c>
      <c r="Z596" s="162">
        <v>0</v>
      </c>
      <c r="AA596" s="162">
        <v>0</v>
      </c>
      <c r="AB596" s="166">
        <v>-717441.1</v>
      </c>
      <c r="AC596" s="162">
        <v>0</v>
      </c>
      <c r="AD596" s="144" t="s">
        <v>911</v>
      </c>
      <c r="AE596" s="165" t="s">
        <v>913</v>
      </c>
      <c r="AF596" s="144" t="s">
        <v>951</v>
      </c>
      <c r="AG596" s="144" t="s">
        <v>955</v>
      </c>
      <c r="AH596" s="144" t="s">
        <v>919</v>
      </c>
      <c r="AI596" s="144" t="s">
        <v>919</v>
      </c>
      <c r="AJ596" s="144" t="s">
        <v>919</v>
      </c>
      <c r="AK596" s="144" t="s">
        <v>912</v>
      </c>
      <c r="AL596" s="144" t="s">
        <v>919</v>
      </c>
      <c r="AM596" s="144" t="s">
        <v>919</v>
      </c>
      <c r="AN596" s="144" t="s">
        <v>949</v>
      </c>
      <c r="AO596" s="144" t="s">
        <v>953</v>
      </c>
      <c r="AP596" s="144" t="s">
        <v>445</v>
      </c>
      <c r="AQ596" s="160" t="s">
        <v>922</v>
      </c>
      <c r="AR596" s="144" t="s">
        <v>923</v>
      </c>
    </row>
    <row r="597" spans="3:44">
      <c r="C597" s="160" t="s">
        <v>797</v>
      </c>
      <c r="D597" s="144" t="s">
        <v>647</v>
      </c>
      <c r="E597" s="161" t="s">
        <v>398</v>
      </c>
      <c r="F597" s="144" t="s">
        <v>434</v>
      </c>
      <c r="G597" s="144" t="s">
        <v>798</v>
      </c>
      <c r="H597" s="144" t="s">
        <v>648</v>
      </c>
      <c r="I597" s="144" t="s">
        <v>649</v>
      </c>
      <c r="J597" s="162">
        <v>124737797</v>
      </c>
      <c r="K597" s="163">
        <v>111455496</v>
      </c>
      <c r="L597" s="162">
        <v>111455496</v>
      </c>
      <c r="M597" s="162">
        <v>0</v>
      </c>
      <c r="N597" s="162">
        <v>0</v>
      </c>
      <c r="O597" s="162">
        <v>0</v>
      </c>
      <c r="P597" s="163">
        <v>109414344.09</v>
      </c>
      <c r="Q597" s="162">
        <v>100172322.72</v>
      </c>
      <c r="R597" s="162">
        <v>0</v>
      </c>
      <c r="S597" s="162">
        <v>109414344.09</v>
      </c>
      <c r="T597" s="162">
        <v>109414344.09</v>
      </c>
      <c r="U597" s="162">
        <v>2041151.91</v>
      </c>
      <c r="V597" s="162">
        <v>2041151.91</v>
      </c>
      <c r="W597" s="162">
        <v>2041151.91</v>
      </c>
      <c r="X597" s="162">
        <v>2041151.91</v>
      </c>
      <c r="Y597" s="162">
        <v>0</v>
      </c>
      <c r="Z597" s="162">
        <v>0</v>
      </c>
      <c r="AA597" s="162">
        <v>0</v>
      </c>
      <c r="AB597" s="164">
        <v>-13282301</v>
      </c>
      <c r="AC597" s="162">
        <v>0</v>
      </c>
      <c r="AD597" s="144" t="s">
        <v>911</v>
      </c>
      <c r="AE597" s="165" t="s">
        <v>913</v>
      </c>
      <c r="AF597" s="144" t="s">
        <v>1021</v>
      </c>
      <c r="AG597" s="144" t="s">
        <v>1088</v>
      </c>
      <c r="AH597" s="144" t="s">
        <v>919</v>
      </c>
      <c r="AI597" s="144" t="s">
        <v>919</v>
      </c>
      <c r="AJ597" s="144" t="s">
        <v>919</v>
      </c>
      <c r="AK597" s="144" t="s">
        <v>912</v>
      </c>
      <c r="AL597" s="144" t="s">
        <v>919</v>
      </c>
      <c r="AM597" s="144" t="s">
        <v>919</v>
      </c>
      <c r="AN597" s="144" t="s">
        <v>949</v>
      </c>
      <c r="AO597" s="144" t="s">
        <v>1023</v>
      </c>
      <c r="AP597" s="144" t="s">
        <v>649</v>
      </c>
      <c r="AQ597" s="160" t="s">
        <v>922</v>
      </c>
      <c r="AR597" s="144" t="s">
        <v>923</v>
      </c>
    </row>
    <row r="598" spans="3:44">
      <c r="C598" s="160" t="s">
        <v>797</v>
      </c>
      <c r="D598" s="144" t="s">
        <v>650</v>
      </c>
      <c r="E598" s="161" t="s">
        <v>398</v>
      </c>
      <c r="F598" s="144" t="s">
        <v>434</v>
      </c>
      <c r="G598" s="144" t="s">
        <v>798</v>
      </c>
      <c r="H598" s="144" t="s">
        <v>651</v>
      </c>
      <c r="I598" s="144" t="s">
        <v>652</v>
      </c>
      <c r="J598" s="162">
        <v>680495</v>
      </c>
      <c r="K598" s="163">
        <v>4459510</v>
      </c>
      <c r="L598" s="162">
        <v>4459510</v>
      </c>
      <c r="M598" s="162">
        <v>0</v>
      </c>
      <c r="N598" s="162">
        <v>0</v>
      </c>
      <c r="O598" s="162">
        <v>0</v>
      </c>
      <c r="P598" s="163">
        <v>4228364.13</v>
      </c>
      <c r="Q598" s="162">
        <v>469364.13</v>
      </c>
      <c r="R598" s="162">
        <v>0</v>
      </c>
      <c r="S598" s="162">
        <v>4228364.13</v>
      </c>
      <c r="T598" s="162">
        <v>4228364.13</v>
      </c>
      <c r="U598" s="162">
        <v>231145.87</v>
      </c>
      <c r="V598" s="162">
        <v>231145.87</v>
      </c>
      <c r="W598" s="162">
        <v>231145.87</v>
      </c>
      <c r="X598" s="162">
        <v>231145.87</v>
      </c>
      <c r="Y598" s="162">
        <v>0</v>
      </c>
      <c r="Z598" s="162">
        <v>0</v>
      </c>
      <c r="AA598" s="162">
        <v>0</v>
      </c>
      <c r="AB598" s="162">
        <v>0</v>
      </c>
      <c r="AC598" s="162">
        <v>3779015</v>
      </c>
      <c r="AD598" s="144" t="s">
        <v>911</v>
      </c>
      <c r="AE598" s="165" t="s">
        <v>913</v>
      </c>
      <c r="AF598" s="144" t="s">
        <v>1021</v>
      </c>
      <c r="AG598" s="144" t="s">
        <v>1089</v>
      </c>
      <c r="AH598" s="144" t="s">
        <v>919</v>
      </c>
      <c r="AI598" s="144" t="s">
        <v>919</v>
      </c>
      <c r="AJ598" s="144" t="s">
        <v>919</v>
      </c>
      <c r="AK598" s="144" t="s">
        <v>912</v>
      </c>
      <c r="AL598" s="144" t="s">
        <v>919</v>
      </c>
      <c r="AM598" s="144" t="s">
        <v>919</v>
      </c>
      <c r="AN598" s="144" t="s">
        <v>949</v>
      </c>
      <c r="AO598" s="144" t="s">
        <v>1023</v>
      </c>
      <c r="AP598" s="144" t="s">
        <v>652</v>
      </c>
      <c r="AQ598" s="160" t="s">
        <v>922</v>
      </c>
      <c r="AR598" s="144" t="s">
        <v>923</v>
      </c>
    </row>
    <row r="599" spans="3:44">
      <c r="C599" s="160" t="s">
        <v>797</v>
      </c>
      <c r="D599" s="144" t="s">
        <v>809</v>
      </c>
      <c r="E599" s="161" t="s">
        <v>398</v>
      </c>
      <c r="F599" s="144" t="s">
        <v>434</v>
      </c>
      <c r="G599" s="144" t="s">
        <v>798</v>
      </c>
      <c r="H599" s="144" t="s">
        <v>810</v>
      </c>
      <c r="I599" s="144" t="s">
        <v>811</v>
      </c>
      <c r="J599" s="162">
        <v>19216179</v>
      </c>
      <c r="K599" s="163">
        <v>19216179</v>
      </c>
      <c r="L599" s="162">
        <v>19216179</v>
      </c>
      <c r="M599" s="162">
        <v>0</v>
      </c>
      <c r="N599" s="162">
        <v>0</v>
      </c>
      <c r="O599" s="162">
        <v>0</v>
      </c>
      <c r="P599" s="163">
        <v>14181042.35</v>
      </c>
      <c r="Q599" s="162">
        <v>14181042.35</v>
      </c>
      <c r="R599" s="162">
        <v>0</v>
      </c>
      <c r="S599" s="162">
        <v>14181042.35</v>
      </c>
      <c r="T599" s="162">
        <v>14181042.35</v>
      </c>
      <c r="U599" s="162">
        <v>5035136.6500000004</v>
      </c>
      <c r="V599" s="162">
        <v>5035136.6500000004</v>
      </c>
      <c r="W599" s="162">
        <v>5035136.6500000004</v>
      </c>
      <c r="X599" s="162">
        <v>5035136.6500000004</v>
      </c>
      <c r="Y599" s="162">
        <v>0</v>
      </c>
      <c r="Z599" s="162">
        <v>0</v>
      </c>
      <c r="AA599" s="162">
        <v>0</v>
      </c>
      <c r="AB599" s="164">
        <v>-4000000</v>
      </c>
      <c r="AC599" s="162">
        <v>4000000</v>
      </c>
      <c r="AD599" s="144" t="s">
        <v>911</v>
      </c>
      <c r="AE599" s="165" t="s">
        <v>913</v>
      </c>
      <c r="AF599" s="144" t="s">
        <v>1021</v>
      </c>
      <c r="AG599" s="144" t="s">
        <v>1142</v>
      </c>
      <c r="AH599" s="144" t="s">
        <v>919</v>
      </c>
      <c r="AI599" s="144" t="s">
        <v>919</v>
      </c>
      <c r="AJ599" s="144" t="s">
        <v>919</v>
      </c>
      <c r="AK599" s="144" t="s">
        <v>912</v>
      </c>
      <c r="AL599" s="144" t="s">
        <v>919</v>
      </c>
      <c r="AM599" s="144" t="s">
        <v>919</v>
      </c>
      <c r="AN599" s="144" t="s">
        <v>949</v>
      </c>
      <c r="AO599" s="144" t="s">
        <v>1023</v>
      </c>
      <c r="AP599" s="144" t="s">
        <v>811</v>
      </c>
      <c r="AQ599" s="160" t="s">
        <v>922</v>
      </c>
      <c r="AR599" s="144" t="s">
        <v>923</v>
      </c>
    </row>
    <row r="600" spans="3:44">
      <c r="C600" s="160" t="s">
        <v>797</v>
      </c>
      <c r="D600" s="144" t="s">
        <v>812</v>
      </c>
      <c r="E600" s="161" t="s">
        <v>398</v>
      </c>
      <c r="F600" s="144" t="s">
        <v>434</v>
      </c>
      <c r="G600" s="144" t="s">
        <v>798</v>
      </c>
      <c r="H600" s="144" t="s">
        <v>813</v>
      </c>
      <c r="I600" s="144" t="s">
        <v>814</v>
      </c>
      <c r="J600" s="162">
        <v>17907946</v>
      </c>
      <c r="K600" s="163">
        <v>10804853</v>
      </c>
      <c r="L600" s="162">
        <v>10804853</v>
      </c>
      <c r="M600" s="162">
        <v>0</v>
      </c>
      <c r="N600" s="162">
        <v>0</v>
      </c>
      <c r="O600" s="162">
        <v>0</v>
      </c>
      <c r="P600" s="163">
        <v>10804852.41</v>
      </c>
      <c r="Q600" s="162">
        <v>10804852.41</v>
      </c>
      <c r="R600" s="162">
        <v>0</v>
      </c>
      <c r="S600" s="162">
        <v>10804852.41</v>
      </c>
      <c r="T600" s="162">
        <v>10804852.41</v>
      </c>
      <c r="U600" s="162">
        <v>0.59</v>
      </c>
      <c r="V600" s="162">
        <v>0.59</v>
      </c>
      <c r="W600" s="162">
        <v>0.59</v>
      </c>
      <c r="X600" s="162">
        <v>0.59</v>
      </c>
      <c r="Y600" s="162">
        <v>0</v>
      </c>
      <c r="Z600" s="162">
        <v>0</v>
      </c>
      <c r="AA600" s="162">
        <v>0</v>
      </c>
      <c r="AB600" s="164">
        <v>-7103093</v>
      </c>
      <c r="AC600" s="162">
        <v>0</v>
      </c>
      <c r="AD600" s="144" t="s">
        <v>911</v>
      </c>
      <c r="AE600" s="165" t="s">
        <v>913</v>
      </c>
      <c r="AF600" s="144" t="s">
        <v>1021</v>
      </c>
      <c r="AG600" s="144" t="s">
        <v>1143</v>
      </c>
      <c r="AH600" s="144" t="s">
        <v>919</v>
      </c>
      <c r="AI600" s="144" t="s">
        <v>919</v>
      </c>
      <c r="AJ600" s="144" t="s">
        <v>919</v>
      </c>
      <c r="AK600" s="144" t="s">
        <v>912</v>
      </c>
      <c r="AL600" s="144" t="s">
        <v>919</v>
      </c>
      <c r="AM600" s="144" t="s">
        <v>919</v>
      </c>
      <c r="AN600" s="144" t="s">
        <v>949</v>
      </c>
      <c r="AO600" s="144" t="s">
        <v>1023</v>
      </c>
      <c r="AP600" s="144" t="s">
        <v>814</v>
      </c>
      <c r="AQ600" s="160" t="s">
        <v>922</v>
      </c>
      <c r="AR600" s="144" t="s">
        <v>923</v>
      </c>
    </row>
    <row r="601" spans="3:44">
      <c r="C601" s="160" t="s">
        <v>797</v>
      </c>
      <c r="D601" s="144" t="s">
        <v>523</v>
      </c>
      <c r="E601" s="161" t="s">
        <v>398</v>
      </c>
      <c r="F601" s="144" t="s">
        <v>434</v>
      </c>
      <c r="G601" s="144" t="s">
        <v>798</v>
      </c>
      <c r="H601" s="144" t="s">
        <v>524</v>
      </c>
      <c r="I601" s="144" t="s">
        <v>524</v>
      </c>
      <c r="J601" s="162">
        <v>1312447308</v>
      </c>
      <c r="K601" s="163">
        <v>1198049183</v>
      </c>
      <c r="L601" s="162">
        <v>1198049183</v>
      </c>
      <c r="M601" s="162">
        <v>0</v>
      </c>
      <c r="N601" s="162">
        <v>0</v>
      </c>
      <c r="O601" s="162">
        <v>0</v>
      </c>
      <c r="P601" s="163">
        <v>1175927743.1300001</v>
      </c>
      <c r="Q601" s="162">
        <v>1170417580.6300001</v>
      </c>
      <c r="R601" s="162">
        <v>0</v>
      </c>
      <c r="S601" s="162">
        <v>1175927743.1300001</v>
      </c>
      <c r="T601" s="162">
        <v>1175927743.1300001</v>
      </c>
      <c r="U601" s="162">
        <v>22121439.870000001</v>
      </c>
      <c r="V601" s="162">
        <v>22121439.870000001</v>
      </c>
      <c r="W601" s="162">
        <v>22121439.870000001</v>
      </c>
      <c r="X601" s="162">
        <v>22121439.870000001</v>
      </c>
      <c r="Y601" s="162">
        <v>0</v>
      </c>
      <c r="Z601" s="162">
        <v>0</v>
      </c>
      <c r="AA601" s="162">
        <v>0</v>
      </c>
      <c r="AB601" s="164">
        <v>-114398125</v>
      </c>
      <c r="AC601" s="162">
        <v>0</v>
      </c>
      <c r="AD601" s="144" t="s">
        <v>911</v>
      </c>
      <c r="AE601" s="165" t="s">
        <v>913</v>
      </c>
      <c r="AF601" s="144" t="s">
        <v>1021</v>
      </c>
      <c r="AG601" s="144" t="s">
        <v>1022</v>
      </c>
      <c r="AH601" s="144" t="s">
        <v>919</v>
      </c>
      <c r="AI601" s="144" t="s">
        <v>919</v>
      </c>
      <c r="AJ601" s="144" t="s">
        <v>919</v>
      </c>
      <c r="AK601" s="144" t="s">
        <v>912</v>
      </c>
      <c r="AL601" s="144" t="s">
        <v>919</v>
      </c>
      <c r="AM601" s="144" t="s">
        <v>919</v>
      </c>
      <c r="AN601" s="144" t="s">
        <v>949</v>
      </c>
      <c r="AO601" s="144" t="s">
        <v>1023</v>
      </c>
      <c r="AP601" s="144" t="s">
        <v>524</v>
      </c>
      <c r="AQ601" s="160" t="s">
        <v>922</v>
      </c>
      <c r="AR601" s="144" t="s">
        <v>923</v>
      </c>
    </row>
    <row r="602" spans="3:44">
      <c r="C602" s="160" t="s">
        <v>797</v>
      </c>
      <c r="D602" s="144" t="s">
        <v>525</v>
      </c>
      <c r="E602" s="161" t="s">
        <v>398</v>
      </c>
      <c r="F602" s="144" t="s">
        <v>434</v>
      </c>
      <c r="G602" s="144" t="s">
        <v>798</v>
      </c>
      <c r="H602" s="144" t="s">
        <v>526</v>
      </c>
      <c r="I602" s="144" t="s">
        <v>527</v>
      </c>
      <c r="J602" s="162">
        <v>3430025370</v>
      </c>
      <c r="K602" s="163">
        <v>3440820066</v>
      </c>
      <c r="L602" s="162">
        <v>3440820066</v>
      </c>
      <c r="M602" s="162">
        <v>0</v>
      </c>
      <c r="N602" s="162">
        <v>0</v>
      </c>
      <c r="O602" s="162">
        <v>0</v>
      </c>
      <c r="P602" s="163">
        <v>3382594065.6199999</v>
      </c>
      <c r="Q602" s="162">
        <v>3329473160.6199999</v>
      </c>
      <c r="R602" s="162">
        <v>0</v>
      </c>
      <c r="S602" s="162">
        <v>3382594065.6199999</v>
      </c>
      <c r="T602" s="162">
        <v>3382594065.6199999</v>
      </c>
      <c r="U602" s="162">
        <v>58226000.380000003</v>
      </c>
      <c r="V602" s="162">
        <v>58226000.380000003</v>
      </c>
      <c r="W602" s="162">
        <v>58226000.380000003</v>
      </c>
      <c r="X602" s="162">
        <v>58226000.380000003</v>
      </c>
      <c r="Y602" s="162">
        <v>0</v>
      </c>
      <c r="Z602" s="162">
        <v>0</v>
      </c>
      <c r="AA602" s="162">
        <v>0</v>
      </c>
      <c r="AB602" s="164">
        <v>-43043229</v>
      </c>
      <c r="AC602" s="162">
        <v>53837925</v>
      </c>
      <c r="AD602" s="144" t="s">
        <v>911</v>
      </c>
      <c r="AE602" s="165" t="s">
        <v>913</v>
      </c>
      <c r="AF602" s="144" t="s">
        <v>1021</v>
      </c>
      <c r="AG602" s="144" t="s">
        <v>1024</v>
      </c>
      <c r="AH602" s="144" t="s">
        <v>919</v>
      </c>
      <c r="AI602" s="144" t="s">
        <v>919</v>
      </c>
      <c r="AJ602" s="144" t="s">
        <v>919</v>
      </c>
      <c r="AK602" s="144" t="s">
        <v>912</v>
      </c>
      <c r="AL602" s="144" t="s">
        <v>919</v>
      </c>
      <c r="AM602" s="144" t="s">
        <v>919</v>
      </c>
      <c r="AN602" s="144" t="s">
        <v>949</v>
      </c>
      <c r="AO602" s="144" t="s">
        <v>1023</v>
      </c>
      <c r="AP602" s="144" t="s">
        <v>527</v>
      </c>
      <c r="AQ602" s="160" t="s">
        <v>922</v>
      </c>
      <c r="AR602" s="144" t="s">
        <v>923</v>
      </c>
    </row>
    <row r="603" spans="3:44">
      <c r="C603" s="160" t="s">
        <v>797</v>
      </c>
      <c r="D603" s="144" t="s">
        <v>528</v>
      </c>
      <c r="E603" s="161" t="s">
        <v>398</v>
      </c>
      <c r="F603" s="144" t="s">
        <v>434</v>
      </c>
      <c r="G603" s="144" t="s">
        <v>798</v>
      </c>
      <c r="H603" s="144" t="s">
        <v>529</v>
      </c>
      <c r="I603" s="144" t="s">
        <v>530</v>
      </c>
      <c r="J603" s="162">
        <v>1651178</v>
      </c>
      <c r="K603" s="163">
        <v>761659</v>
      </c>
      <c r="L603" s="162">
        <v>761659</v>
      </c>
      <c r="M603" s="162">
        <v>0</v>
      </c>
      <c r="N603" s="162">
        <v>0</v>
      </c>
      <c r="O603" s="162">
        <v>0</v>
      </c>
      <c r="P603" s="163">
        <v>218470</v>
      </c>
      <c r="Q603" s="162">
        <v>218470</v>
      </c>
      <c r="R603" s="162">
        <v>0</v>
      </c>
      <c r="S603" s="162">
        <v>218470</v>
      </c>
      <c r="T603" s="162">
        <v>218470</v>
      </c>
      <c r="U603" s="162">
        <v>543189</v>
      </c>
      <c r="V603" s="162">
        <v>543189</v>
      </c>
      <c r="W603" s="162">
        <v>543189</v>
      </c>
      <c r="X603" s="162">
        <v>543189</v>
      </c>
      <c r="Y603" s="162">
        <v>0</v>
      </c>
      <c r="Z603" s="162">
        <v>0</v>
      </c>
      <c r="AA603" s="162">
        <v>0</v>
      </c>
      <c r="AB603" s="164">
        <v>-889519</v>
      </c>
      <c r="AC603" s="162">
        <v>0</v>
      </c>
      <c r="AD603" s="144" t="s">
        <v>911</v>
      </c>
      <c r="AE603" s="165" t="s">
        <v>913</v>
      </c>
      <c r="AF603" s="144" t="s">
        <v>956</v>
      </c>
      <c r="AG603" s="144" t="s">
        <v>1025</v>
      </c>
      <c r="AH603" s="144" t="s">
        <v>919</v>
      </c>
      <c r="AI603" s="144" t="s">
        <v>919</v>
      </c>
      <c r="AJ603" s="144" t="s">
        <v>919</v>
      </c>
      <c r="AK603" s="144" t="s">
        <v>912</v>
      </c>
      <c r="AL603" s="144" t="s">
        <v>919</v>
      </c>
      <c r="AM603" s="144" t="s">
        <v>919</v>
      </c>
      <c r="AN603" s="144" t="s">
        <v>949</v>
      </c>
      <c r="AO603" s="144" t="s">
        <v>958</v>
      </c>
      <c r="AP603" s="144" t="s">
        <v>530</v>
      </c>
      <c r="AQ603" s="160" t="s">
        <v>922</v>
      </c>
      <c r="AR603" s="144" t="s">
        <v>923</v>
      </c>
    </row>
    <row r="604" spans="3:44">
      <c r="C604" s="160" t="s">
        <v>797</v>
      </c>
      <c r="D604" s="144" t="s">
        <v>446</v>
      </c>
      <c r="E604" s="161" t="s">
        <v>398</v>
      </c>
      <c r="F604" s="144" t="s">
        <v>434</v>
      </c>
      <c r="G604" s="144" t="s">
        <v>798</v>
      </c>
      <c r="H604" s="144" t="s">
        <v>447</v>
      </c>
      <c r="I604" s="144" t="s">
        <v>448</v>
      </c>
      <c r="J604" s="162">
        <v>23746799</v>
      </c>
      <c r="K604" s="163">
        <v>15672512</v>
      </c>
      <c r="L604" s="162">
        <v>15672512</v>
      </c>
      <c r="M604" s="162">
        <v>0</v>
      </c>
      <c r="N604" s="162">
        <v>0</v>
      </c>
      <c r="O604" s="162">
        <v>0</v>
      </c>
      <c r="P604" s="163">
        <v>9616300</v>
      </c>
      <c r="Q604" s="162">
        <v>9616300</v>
      </c>
      <c r="R604" s="162">
        <v>0</v>
      </c>
      <c r="S604" s="162">
        <v>9616300</v>
      </c>
      <c r="T604" s="162">
        <v>9616300</v>
      </c>
      <c r="U604" s="162">
        <v>6056212</v>
      </c>
      <c r="V604" s="162">
        <v>6056212</v>
      </c>
      <c r="W604" s="162">
        <v>6056212</v>
      </c>
      <c r="X604" s="162">
        <v>6056212</v>
      </c>
      <c r="Y604" s="162">
        <v>0</v>
      </c>
      <c r="Z604" s="162">
        <v>0</v>
      </c>
      <c r="AA604" s="162">
        <v>0</v>
      </c>
      <c r="AB604" s="164">
        <v>-8074287</v>
      </c>
      <c r="AC604" s="162">
        <v>0</v>
      </c>
      <c r="AD604" s="144" t="s">
        <v>911</v>
      </c>
      <c r="AE604" s="165" t="s">
        <v>913</v>
      </c>
      <c r="AF604" s="144" t="s">
        <v>956</v>
      </c>
      <c r="AG604" s="144" t="s">
        <v>957</v>
      </c>
      <c r="AH604" s="144" t="s">
        <v>919</v>
      </c>
      <c r="AI604" s="144" t="s">
        <v>919</v>
      </c>
      <c r="AJ604" s="144" t="s">
        <v>919</v>
      </c>
      <c r="AK604" s="144" t="s">
        <v>912</v>
      </c>
      <c r="AL604" s="144" t="s">
        <v>919</v>
      </c>
      <c r="AM604" s="144" t="s">
        <v>919</v>
      </c>
      <c r="AN604" s="144" t="s">
        <v>949</v>
      </c>
      <c r="AO604" s="144" t="s">
        <v>958</v>
      </c>
      <c r="AP604" s="144" t="s">
        <v>448</v>
      </c>
      <c r="AQ604" s="160" t="s">
        <v>922</v>
      </c>
      <c r="AR604" s="144" t="s">
        <v>923</v>
      </c>
    </row>
    <row r="605" spans="3:44">
      <c r="C605" s="160" t="s">
        <v>797</v>
      </c>
      <c r="D605" s="144" t="s">
        <v>449</v>
      </c>
      <c r="E605" s="161" t="s">
        <v>398</v>
      </c>
      <c r="F605" s="144" t="s">
        <v>434</v>
      </c>
      <c r="G605" s="144" t="s">
        <v>798</v>
      </c>
      <c r="H605" s="144" t="s">
        <v>450</v>
      </c>
      <c r="I605" s="144" t="s">
        <v>450</v>
      </c>
      <c r="J605" s="162">
        <v>217535191</v>
      </c>
      <c r="K605" s="163">
        <v>226535191</v>
      </c>
      <c r="L605" s="162">
        <v>226535191</v>
      </c>
      <c r="M605" s="162">
        <v>0</v>
      </c>
      <c r="N605" s="162">
        <v>0</v>
      </c>
      <c r="O605" s="162">
        <v>0</v>
      </c>
      <c r="P605" s="163">
        <v>191876920.63999999</v>
      </c>
      <c r="Q605" s="162">
        <v>191876920.63999999</v>
      </c>
      <c r="R605" s="162">
        <v>0</v>
      </c>
      <c r="S605" s="162">
        <v>191876920.63999999</v>
      </c>
      <c r="T605" s="162">
        <v>191876920.63999999</v>
      </c>
      <c r="U605" s="162">
        <v>34658270.359999999</v>
      </c>
      <c r="V605" s="162">
        <v>34658270.359999999</v>
      </c>
      <c r="W605" s="162">
        <v>34658270.359999999</v>
      </c>
      <c r="X605" s="162">
        <v>34658270.359999999</v>
      </c>
      <c r="Y605" s="162">
        <v>0</v>
      </c>
      <c r="Z605" s="162">
        <v>0</v>
      </c>
      <c r="AA605" s="162">
        <v>0</v>
      </c>
      <c r="AB605" s="164">
        <v>-1000000</v>
      </c>
      <c r="AC605" s="162">
        <v>10000000</v>
      </c>
      <c r="AD605" s="144" t="s">
        <v>911</v>
      </c>
      <c r="AE605" s="165" t="s">
        <v>913</v>
      </c>
      <c r="AF605" s="144" t="s">
        <v>959</v>
      </c>
      <c r="AG605" s="144" t="s">
        <v>960</v>
      </c>
      <c r="AH605" s="144" t="s">
        <v>919</v>
      </c>
      <c r="AI605" s="144" t="s">
        <v>919</v>
      </c>
      <c r="AJ605" s="144" t="s">
        <v>919</v>
      </c>
      <c r="AK605" s="144" t="s">
        <v>912</v>
      </c>
      <c r="AL605" s="144" t="s">
        <v>919</v>
      </c>
      <c r="AM605" s="144" t="s">
        <v>919</v>
      </c>
      <c r="AN605" s="144" t="s">
        <v>949</v>
      </c>
      <c r="AO605" s="144" t="s">
        <v>961</v>
      </c>
      <c r="AP605" s="144" t="s">
        <v>450</v>
      </c>
      <c r="AQ605" s="160" t="s">
        <v>922</v>
      </c>
      <c r="AR605" s="144" t="s">
        <v>923</v>
      </c>
    </row>
    <row r="606" spans="3:44">
      <c r="C606" s="160" t="s">
        <v>797</v>
      </c>
      <c r="D606" s="144" t="s">
        <v>653</v>
      </c>
      <c r="E606" s="161" t="s">
        <v>398</v>
      </c>
      <c r="F606" s="144" t="s">
        <v>434</v>
      </c>
      <c r="G606" s="144" t="s">
        <v>798</v>
      </c>
      <c r="H606" s="144" t="s">
        <v>654</v>
      </c>
      <c r="I606" s="144" t="s">
        <v>655</v>
      </c>
      <c r="J606" s="162">
        <v>0</v>
      </c>
      <c r="K606" s="163">
        <v>9554000</v>
      </c>
      <c r="L606" s="162">
        <v>9554000</v>
      </c>
      <c r="M606" s="162">
        <v>0</v>
      </c>
      <c r="N606" s="162">
        <v>0</v>
      </c>
      <c r="O606" s="162">
        <v>0</v>
      </c>
      <c r="P606" s="163">
        <v>9479359.5999999996</v>
      </c>
      <c r="Q606" s="162">
        <v>9479359.5999999996</v>
      </c>
      <c r="R606" s="162">
        <v>0</v>
      </c>
      <c r="S606" s="162">
        <v>9479359.5999999996</v>
      </c>
      <c r="T606" s="162">
        <v>9479359.5999999996</v>
      </c>
      <c r="U606" s="162">
        <v>74640.399999999994</v>
      </c>
      <c r="V606" s="162">
        <v>74640.399999999994</v>
      </c>
      <c r="W606" s="162">
        <v>74640.399999999994</v>
      </c>
      <c r="X606" s="162">
        <v>74640.399999999994</v>
      </c>
      <c r="Y606" s="162">
        <v>0</v>
      </c>
      <c r="Z606" s="162">
        <v>0</v>
      </c>
      <c r="AA606" s="162">
        <v>0</v>
      </c>
      <c r="AB606" s="162">
        <v>0</v>
      </c>
      <c r="AC606" s="162">
        <v>9554000</v>
      </c>
      <c r="AD606" s="144" t="s">
        <v>911</v>
      </c>
      <c r="AE606" s="165" t="s">
        <v>913</v>
      </c>
      <c r="AF606" s="144" t="s">
        <v>1090</v>
      </c>
      <c r="AG606" s="144" t="s">
        <v>1091</v>
      </c>
      <c r="AH606" s="144" t="s">
        <v>919</v>
      </c>
      <c r="AI606" s="144" t="s">
        <v>919</v>
      </c>
      <c r="AJ606" s="144" t="s">
        <v>919</v>
      </c>
      <c r="AK606" s="144" t="s">
        <v>912</v>
      </c>
      <c r="AL606" s="144" t="s">
        <v>919</v>
      </c>
      <c r="AM606" s="144" t="s">
        <v>919</v>
      </c>
      <c r="AN606" s="144" t="s">
        <v>949</v>
      </c>
      <c r="AO606" s="144" t="s">
        <v>1092</v>
      </c>
      <c r="AP606" s="144" t="s">
        <v>655</v>
      </c>
      <c r="AQ606" s="160" t="s">
        <v>922</v>
      </c>
      <c r="AR606" s="144" t="s">
        <v>923</v>
      </c>
    </row>
    <row r="607" spans="3:44">
      <c r="C607" s="160" t="s">
        <v>797</v>
      </c>
      <c r="D607" s="144" t="s">
        <v>596</v>
      </c>
      <c r="E607" s="161" t="s">
        <v>398</v>
      </c>
      <c r="F607" s="144" t="s">
        <v>434</v>
      </c>
      <c r="G607" s="144" t="s">
        <v>798</v>
      </c>
      <c r="H607" s="144" t="s">
        <v>597</v>
      </c>
      <c r="I607" s="144" t="s">
        <v>598</v>
      </c>
      <c r="J607" s="162">
        <v>70049333</v>
      </c>
      <c r="K607" s="163">
        <v>64937877</v>
      </c>
      <c r="L607" s="162">
        <v>64937877</v>
      </c>
      <c r="M607" s="162">
        <v>0</v>
      </c>
      <c r="N607" s="162">
        <v>0</v>
      </c>
      <c r="O607" s="162">
        <v>0</v>
      </c>
      <c r="P607" s="163">
        <v>64379002.340000004</v>
      </c>
      <c r="Q607" s="162">
        <v>64379002.340000004</v>
      </c>
      <c r="R607" s="162">
        <v>0</v>
      </c>
      <c r="S607" s="162">
        <v>64379002.340000004</v>
      </c>
      <c r="T607" s="162">
        <v>64379002.340000004</v>
      </c>
      <c r="U607" s="162">
        <v>558874.66</v>
      </c>
      <c r="V607" s="162">
        <v>558874.66</v>
      </c>
      <c r="W607" s="162">
        <v>558874.66</v>
      </c>
      <c r="X607" s="162">
        <v>558874.66</v>
      </c>
      <c r="Y607" s="162">
        <v>0</v>
      </c>
      <c r="Z607" s="162">
        <v>0</v>
      </c>
      <c r="AA607" s="162">
        <v>0</v>
      </c>
      <c r="AB607" s="164">
        <v>-5111456</v>
      </c>
      <c r="AC607" s="162">
        <v>0</v>
      </c>
      <c r="AD607" s="144" t="s">
        <v>911</v>
      </c>
      <c r="AE607" s="165" t="s">
        <v>913</v>
      </c>
      <c r="AF607" s="144" t="s">
        <v>962</v>
      </c>
      <c r="AG607" s="144" t="s">
        <v>1070</v>
      </c>
      <c r="AH607" s="144" t="s">
        <v>919</v>
      </c>
      <c r="AI607" s="144" t="s">
        <v>919</v>
      </c>
      <c r="AJ607" s="144" t="s">
        <v>919</v>
      </c>
      <c r="AK607" s="144" t="s">
        <v>912</v>
      </c>
      <c r="AL607" s="144" t="s">
        <v>919</v>
      </c>
      <c r="AM607" s="144" t="s">
        <v>919</v>
      </c>
      <c r="AN607" s="144" t="s">
        <v>949</v>
      </c>
      <c r="AO607" s="144" t="s">
        <v>965</v>
      </c>
      <c r="AP607" s="144" t="s">
        <v>598</v>
      </c>
      <c r="AQ607" s="160" t="s">
        <v>922</v>
      </c>
      <c r="AR607" s="144" t="s">
        <v>923</v>
      </c>
    </row>
    <row r="608" spans="3:44">
      <c r="C608" s="160" t="s">
        <v>797</v>
      </c>
      <c r="D608" s="144" t="s">
        <v>815</v>
      </c>
      <c r="E608" s="161" t="s">
        <v>398</v>
      </c>
      <c r="F608" s="144" t="s">
        <v>434</v>
      </c>
      <c r="G608" s="144" t="s">
        <v>798</v>
      </c>
      <c r="H608" s="144" t="s">
        <v>816</v>
      </c>
      <c r="I608" s="144" t="s">
        <v>817</v>
      </c>
      <c r="J608" s="162">
        <v>150000</v>
      </c>
      <c r="K608" s="163">
        <v>227752</v>
      </c>
      <c r="L608" s="162">
        <v>227752</v>
      </c>
      <c r="M608" s="162">
        <v>0</v>
      </c>
      <c r="N608" s="162">
        <v>0</v>
      </c>
      <c r="O608" s="162">
        <v>0</v>
      </c>
      <c r="P608" s="163">
        <v>95355</v>
      </c>
      <c r="Q608" s="162">
        <v>95355</v>
      </c>
      <c r="R608" s="162">
        <v>0</v>
      </c>
      <c r="S608" s="162">
        <v>95355</v>
      </c>
      <c r="T608" s="162">
        <v>95355</v>
      </c>
      <c r="U608" s="162">
        <v>132397</v>
      </c>
      <c r="V608" s="162">
        <v>132397</v>
      </c>
      <c r="W608" s="162">
        <v>132397</v>
      </c>
      <c r="X608" s="162">
        <v>132397</v>
      </c>
      <c r="Y608" s="162">
        <v>0</v>
      </c>
      <c r="Z608" s="162">
        <v>0</v>
      </c>
      <c r="AA608" s="162">
        <v>0</v>
      </c>
      <c r="AB608" s="162">
        <v>0</v>
      </c>
      <c r="AC608" s="162">
        <v>77752</v>
      </c>
      <c r="AD608" s="144" t="s">
        <v>911</v>
      </c>
      <c r="AE608" s="165" t="s">
        <v>913</v>
      </c>
      <c r="AF608" s="144" t="s">
        <v>962</v>
      </c>
      <c r="AG608" s="144" t="s">
        <v>1144</v>
      </c>
      <c r="AH608" s="144" t="s">
        <v>919</v>
      </c>
      <c r="AI608" s="144" t="s">
        <v>919</v>
      </c>
      <c r="AJ608" s="144" t="s">
        <v>919</v>
      </c>
      <c r="AK608" s="144" t="s">
        <v>912</v>
      </c>
      <c r="AL608" s="144" t="s">
        <v>919</v>
      </c>
      <c r="AM608" s="144" t="s">
        <v>919</v>
      </c>
      <c r="AN608" s="144" t="s">
        <v>949</v>
      </c>
      <c r="AO608" s="144" t="s">
        <v>965</v>
      </c>
      <c r="AP608" s="144" t="s">
        <v>817</v>
      </c>
      <c r="AQ608" s="160" t="s">
        <v>922</v>
      </c>
      <c r="AR608" s="144" t="s">
        <v>923</v>
      </c>
    </row>
    <row r="609" spans="3:44">
      <c r="C609" s="160" t="s">
        <v>797</v>
      </c>
      <c r="D609" s="144" t="s">
        <v>599</v>
      </c>
      <c r="E609" s="161" t="s">
        <v>398</v>
      </c>
      <c r="F609" s="144" t="s">
        <v>434</v>
      </c>
      <c r="G609" s="144" t="s">
        <v>798</v>
      </c>
      <c r="H609" s="144" t="s">
        <v>600</v>
      </c>
      <c r="I609" s="144" t="s">
        <v>601</v>
      </c>
      <c r="J609" s="162">
        <v>130728087</v>
      </c>
      <c r="K609" s="163">
        <v>129347110</v>
      </c>
      <c r="L609" s="162">
        <v>129347110</v>
      </c>
      <c r="M609" s="162">
        <v>0</v>
      </c>
      <c r="N609" s="162">
        <v>0</v>
      </c>
      <c r="O609" s="162">
        <v>0</v>
      </c>
      <c r="P609" s="163">
        <v>116329857.18000001</v>
      </c>
      <c r="Q609" s="162">
        <v>116329857.18000001</v>
      </c>
      <c r="R609" s="162">
        <v>0</v>
      </c>
      <c r="S609" s="162">
        <v>116329857.18000001</v>
      </c>
      <c r="T609" s="162">
        <v>116329857.18000001</v>
      </c>
      <c r="U609" s="162">
        <v>13017252.82</v>
      </c>
      <c r="V609" s="162">
        <v>13017252.82</v>
      </c>
      <c r="W609" s="162">
        <v>13017252.82</v>
      </c>
      <c r="X609" s="162">
        <v>13017252.82</v>
      </c>
      <c r="Y609" s="162">
        <v>0</v>
      </c>
      <c r="Z609" s="162">
        <v>0</v>
      </c>
      <c r="AA609" s="162">
        <v>0</v>
      </c>
      <c r="AB609" s="164">
        <v>-4052717</v>
      </c>
      <c r="AC609" s="162">
        <v>2671740</v>
      </c>
      <c r="AD609" s="144" t="s">
        <v>911</v>
      </c>
      <c r="AE609" s="165" t="s">
        <v>913</v>
      </c>
      <c r="AF609" s="144" t="s">
        <v>962</v>
      </c>
      <c r="AG609" s="144" t="s">
        <v>1071</v>
      </c>
      <c r="AH609" s="144" t="s">
        <v>919</v>
      </c>
      <c r="AI609" s="144" t="s">
        <v>919</v>
      </c>
      <c r="AJ609" s="144" t="s">
        <v>919</v>
      </c>
      <c r="AK609" s="144" t="s">
        <v>912</v>
      </c>
      <c r="AL609" s="144" t="s">
        <v>1072</v>
      </c>
      <c r="AM609" s="144" t="s">
        <v>919</v>
      </c>
      <c r="AN609" s="144" t="s">
        <v>949</v>
      </c>
      <c r="AO609" s="144" t="s">
        <v>965</v>
      </c>
      <c r="AP609" s="144" t="s">
        <v>601</v>
      </c>
      <c r="AQ609" s="160" t="s">
        <v>922</v>
      </c>
      <c r="AR609" s="144" t="s">
        <v>923</v>
      </c>
    </row>
    <row r="610" spans="3:44">
      <c r="C610" s="160" t="s">
        <v>797</v>
      </c>
      <c r="D610" s="144" t="s">
        <v>531</v>
      </c>
      <c r="E610" s="161" t="s">
        <v>398</v>
      </c>
      <c r="F610" s="144" t="s">
        <v>434</v>
      </c>
      <c r="G610" s="144" t="s">
        <v>798</v>
      </c>
      <c r="H610" s="144" t="s">
        <v>532</v>
      </c>
      <c r="I610" s="144" t="s">
        <v>533</v>
      </c>
      <c r="J610" s="162">
        <v>3897242</v>
      </c>
      <c r="K610" s="163">
        <v>3897242</v>
      </c>
      <c r="L610" s="162">
        <v>3897242</v>
      </c>
      <c r="M610" s="162">
        <v>0</v>
      </c>
      <c r="N610" s="162">
        <v>0</v>
      </c>
      <c r="O610" s="162">
        <v>0</v>
      </c>
      <c r="P610" s="163">
        <v>3357265.65</v>
      </c>
      <c r="Q610" s="162">
        <v>2716936.33</v>
      </c>
      <c r="R610" s="162">
        <v>0</v>
      </c>
      <c r="S610" s="162">
        <v>3357265.65</v>
      </c>
      <c r="T610" s="162">
        <v>3357265.65</v>
      </c>
      <c r="U610" s="162">
        <v>539976.35</v>
      </c>
      <c r="V610" s="162">
        <v>539976.35</v>
      </c>
      <c r="W610" s="162">
        <v>539976.35</v>
      </c>
      <c r="X610" s="162">
        <v>539976.35</v>
      </c>
      <c r="Y610" s="162">
        <v>0</v>
      </c>
      <c r="Z610" s="162">
        <v>0</v>
      </c>
      <c r="AA610" s="162">
        <v>0</v>
      </c>
      <c r="AB610" s="162">
        <v>0</v>
      </c>
      <c r="AC610" s="162">
        <v>0</v>
      </c>
      <c r="AD610" s="144" t="s">
        <v>911</v>
      </c>
      <c r="AE610" s="165" t="s">
        <v>913</v>
      </c>
      <c r="AF610" s="144" t="s">
        <v>962</v>
      </c>
      <c r="AG610" s="144" t="s">
        <v>1026</v>
      </c>
      <c r="AH610" s="144" t="s">
        <v>919</v>
      </c>
      <c r="AI610" s="144" t="s">
        <v>919</v>
      </c>
      <c r="AJ610" s="144" t="s">
        <v>919</v>
      </c>
      <c r="AK610" s="144" t="s">
        <v>912</v>
      </c>
      <c r="AL610" s="144" t="s">
        <v>919</v>
      </c>
      <c r="AM610" s="144" t="s">
        <v>919</v>
      </c>
      <c r="AN610" s="144" t="s">
        <v>949</v>
      </c>
      <c r="AO610" s="144" t="s">
        <v>965</v>
      </c>
      <c r="AP610" s="144" t="s">
        <v>533</v>
      </c>
      <c r="AQ610" s="160" t="s">
        <v>922</v>
      </c>
      <c r="AR610" s="144" t="s">
        <v>923</v>
      </c>
    </row>
    <row r="611" spans="3:44">
      <c r="C611" s="160" t="s">
        <v>797</v>
      </c>
      <c r="D611" s="144" t="s">
        <v>602</v>
      </c>
      <c r="E611" s="161" t="s">
        <v>398</v>
      </c>
      <c r="F611" s="144" t="s">
        <v>434</v>
      </c>
      <c r="G611" s="144" t="s">
        <v>798</v>
      </c>
      <c r="H611" s="144" t="s">
        <v>603</v>
      </c>
      <c r="I611" s="144" t="s">
        <v>604</v>
      </c>
      <c r="J611" s="162">
        <v>41373993</v>
      </c>
      <c r="K611" s="163">
        <v>35329710</v>
      </c>
      <c r="L611" s="162">
        <v>35329710</v>
      </c>
      <c r="M611" s="162">
        <v>0</v>
      </c>
      <c r="N611" s="162">
        <v>0</v>
      </c>
      <c r="O611" s="162">
        <v>0</v>
      </c>
      <c r="P611" s="163">
        <v>32152839</v>
      </c>
      <c r="Q611" s="162">
        <v>28181027</v>
      </c>
      <c r="R611" s="162">
        <v>0</v>
      </c>
      <c r="S611" s="162">
        <v>32152839</v>
      </c>
      <c r="T611" s="162">
        <v>32152839</v>
      </c>
      <c r="U611" s="162">
        <v>3176871</v>
      </c>
      <c r="V611" s="162">
        <v>3176871</v>
      </c>
      <c r="W611" s="162">
        <v>3176871</v>
      </c>
      <c r="X611" s="162">
        <v>3176871</v>
      </c>
      <c r="Y611" s="162">
        <v>0</v>
      </c>
      <c r="Z611" s="162">
        <v>0</v>
      </c>
      <c r="AA611" s="162">
        <v>0</v>
      </c>
      <c r="AB611" s="164">
        <v>-6044283</v>
      </c>
      <c r="AC611" s="162">
        <v>0</v>
      </c>
      <c r="AD611" s="144" t="s">
        <v>911</v>
      </c>
      <c r="AE611" s="165" t="s">
        <v>913</v>
      </c>
      <c r="AF611" s="144" t="s">
        <v>962</v>
      </c>
      <c r="AG611" s="144" t="s">
        <v>1073</v>
      </c>
      <c r="AH611" s="144" t="s">
        <v>919</v>
      </c>
      <c r="AI611" s="144" t="s">
        <v>919</v>
      </c>
      <c r="AJ611" s="144" t="s">
        <v>919</v>
      </c>
      <c r="AK611" s="144" t="s">
        <v>912</v>
      </c>
      <c r="AL611" s="144" t="s">
        <v>919</v>
      </c>
      <c r="AM611" s="144" t="s">
        <v>919</v>
      </c>
      <c r="AN611" s="144" t="s">
        <v>949</v>
      </c>
      <c r="AO611" s="144" t="s">
        <v>965</v>
      </c>
      <c r="AP611" s="144" t="s">
        <v>604</v>
      </c>
      <c r="AQ611" s="160" t="s">
        <v>922</v>
      </c>
      <c r="AR611" s="144" t="s">
        <v>923</v>
      </c>
    </row>
    <row r="612" spans="3:44">
      <c r="C612" s="160" t="s">
        <v>797</v>
      </c>
      <c r="D612" s="144" t="s">
        <v>534</v>
      </c>
      <c r="E612" s="161" t="s">
        <v>398</v>
      </c>
      <c r="F612" s="144" t="s">
        <v>434</v>
      </c>
      <c r="G612" s="144" t="s">
        <v>798</v>
      </c>
      <c r="H612" s="144" t="s">
        <v>535</v>
      </c>
      <c r="I612" s="144" t="s">
        <v>536</v>
      </c>
      <c r="J612" s="162">
        <v>111913618</v>
      </c>
      <c r="K612" s="163">
        <v>93778503</v>
      </c>
      <c r="L612" s="162">
        <v>93778503</v>
      </c>
      <c r="M612" s="162">
        <v>0</v>
      </c>
      <c r="N612" s="162">
        <v>0</v>
      </c>
      <c r="O612" s="162">
        <v>0</v>
      </c>
      <c r="P612" s="163">
        <v>92871178.819999993</v>
      </c>
      <c r="Q612" s="162">
        <v>92871178.819999993</v>
      </c>
      <c r="R612" s="162">
        <v>0</v>
      </c>
      <c r="S612" s="162">
        <v>92871178.819999993</v>
      </c>
      <c r="T612" s="162">
        <v>92871178.819999993</v>
      </c>
      <c r="U612" s="162">
        <v>907324.18</v>
      </c>
      <c r="V612" s="162">
        <v>907324.18</v>
      </c>
      <c r="W612" s="162">
        <v>907324.18</v>
      </c>
      <c r="X612" s="162">
        <v>907324.18</v>
      </c>
      <c r="Y612" s="162">
        <v>0</v>
      </c>
      <c r="Z612" s="162">
        <v>0</v>
      </c>
      <c r="AA612" s="162">
        <v>0</v>
      </c>
      <c r="AB612" s="164">
        <v>-18135115</v>
      </c>
      <c r="AC612" s="162">
        <v>0</v>
      </c>
      <c r="AD612" s="144" t="s">
        <v>911</v>
      </c>
      <c r="AE612" s="165" t="s">
        <v>913</v>
      </c>
      <c r="AF612" s="144" t="s">
        <v>962</v>
      </c>
      <c r="AG612" s="144" t="s">
        <v>1027</v>
      </c>
      <c r="AH612" s="144" t="s">
        <v>919</v>
      </c>
      <c r="AI612" s="144" t="s">
        <v>919</v>
      </c>
      <c r="AJ612" s="144" t="s">
        <v>919</v>
      </c>
      <c r="AK612" s="144" t="s">
        <v>912</v>
      </c>
      <c r="AL612" s="144" t="s">
        <v>1028</v>
      </c>
      <c r="AM612" s="144" t="s">
        <v>919</v>
      </c>
      <c r="AN612" s="144" t="s">
        <v>949</v>
      </c>
      <c r="AO612" s="144" t="s">
        <v>965</v>
      </c>
      <c r="AP612" s="144" t="s">
        <v>536</v>
      </c>
      <c r="AQ612" s="160" t="s">
        <v>922</v>
      </c>
      <c r="AR612" s="144" t="s">
        <v>923</v>
      </c>
    </row>
    <row r="613" spans="3:44">
      <c r="C613" s="160" t="s">
        <v>797</v>
      </c>
      <c r="D613" s="144" t="s">
        <v>451</v>
      </c>
      <c r="E613" s="161" t="s">
        <v>398</v>
      </c>
      <c r="F613" s="144" t="s">
        <v>434</v>
      </c>
      <c r="G613" s="144" t="s">
        <v>798</v>
      </c>
      <c r="H613" s="144" t="s">
        <v>452</v>
      </c>
      <c r="I613" s="144" t="s">
        <v>453</v>
      </c>
      <c r="J613" s="162">
        <v>759906995</v>
      </c>
      <c r="K613" s="163">
        <v>775190399</v>
      </c>
      <c r="L613" s="162">
        <v>775190399</v>
      </c>
      <c r="M613" s="162">
        <v>0</v>
      </c>
      <c r="N613" s="162">
        <v>0</v>
      </c>
      <c r="O613" s="162">
        <v>0</v>
      </c>
      <c r="P613" s="163">
        <v>742537634.76999998</v>
      </c>
      <c r="Q613" s="162">
        <v>717259368.76999998</v>
      </c>
      <c r="R613" s="162">
        <v>0</v>
      </c>
      <c r="S613" s="162">
        <v>742537634.76999998</v>
      </c>
      <c r="T613" s="162">
        <v>742537634.76999998</v>
      </c>
      <c r="U613" s="162">
        <v>32652764.23</v>
      </c>
      <c r="V613" s="162">
        <v>32652764.23</v>
      </c>
      <c r="W613" s="162">
        <v>32652764.23</v>
      </c>
      <c r="X613" s="162">
        <v>32652764.23</v>
      </c>
      <c r="Y613" s="162">
        <v>0</v>
      </c>
      <c r="Z613" s="162">
        <v>0</v>
      </c>
      <c r="AA613" s="162">
        <v>0</v>
      </c>
      <c r="AB613" s="164">
        <v>-19823126</v>
      </c>
      <c r="AC613" s="162">
        <v>35106530</v>
      </c>
      <c r="AD613" s="144" t="s">
        <v>911</v>
      </c>
      <c r="AE613" s="165" t="s">
        <v>913</v>
      </c>
      <c r="AF613" s="144" t="s">
        <v>962</v>
      </c>
      <c r="AG613" s="144" t="s">
        <v>963</v>
      </c>
      <c r="AH613" s="144" t="s">
        <v>919</v>
      </c>
      <c r="AI613" s="144" t="s">
        <v>919</v>
      </c>
      <c r="AJ613" s="144" t="s">
        <v>919</v>
      </c>
      <c r="AK613" s="144" t="s">
        <v>912</v>
      </c>
      <c r="AL613" s="144" t="s">
        <v>964</v>
      </c>
      <c r="AM613" s="144" t="s">
        <v>919</v>
      </c>
      <c r="AN613" s="144" t="s">
        <v>949</v>
      </c>
      <c r="AO613" s="144" t="s">
        <v>965</v>
      </c>
      <c r="AP613" s="144" t="s">
        <v>453</v>
      </c>
      <c r="AQ613" s="160" t="s">
        <v>922</v>
      </c>
      <c r="AR613" s="144" t="s">
        <v>923</v>
      </c>
    </row>
    <row r="614" spans="3:44">
      <c r="C614" s="160" t="s">
        <v>797</v>
      </c>
      <c r="D614" s="144" t="s">
        <v>537</v>
      </c>
      <c r="E614" s="161" t="s">
        <v>398</v>
      </c>
      <c r="F614" s="144" t="s">
        <v>434</v>
      </c>
      <c r="G614" s="144" t="s">
        <v>798</v>
      </c>
      <c r="H614" s="144" t="s">
        <v>538</v>
      </c>
      <c r="I614" s="144" t="s">
        <v>539</v>
      </c>
      <c r="J614" s="162">
        <v>148789065</v>
      </c>
      <c r="K614" s="163">
        <v>147651157</v>
      </c>
      <c r="L614" s="162">
        <v>147651157</v>
      </c>
      <c r="M614" s="162">
        <v>0</v>
      </c>
      <c r="N614" s="162">
        <v>0</v>
      </c>
      <c r="O614" s="162">
        <v>0</v>
      </c>
      <c r="P614" s="163">
        <v>141216268.61000001</v>
      </c>
      <c r="Q614" s="162">
        <v>129942901.11</v>
      </c>
      <c r="R614" s="162">
        <v>0</v>
      </c>
      <c r="S614" s="162">
        <v>141216268.61000001</v>
      </c>
      <c r="T614" s="162">
        <v>141216268.61000001</v>
      </c>
      <c r="U614" s="162">
        <v>6434888.3899999997</v>
      </c>
      <c r="V614" s="162">
        <v>6434888.3899999997</v>
      </c>
      <c r="W614" s="162">
        <v>6434888.3899999997</v>
      </c>
      <c r="X614" s="162">
        <v>6434888.3899999997</v>
      </c>
      <c r="Y614" s="162">
        <v>0</v>
      </c>
      <c r="Z614" s="162">
        <v>0</v>
      </c>
      <c r="AA614" s="162">
        <v>0</v>
      </c>
      <c r="AB614" s="164">
        <v>-1137908</v>
      </c>
      <c r="AC614" s="162">
        <v>0</v>
      </c>
      <c r="AD614" s="144" t="s">
        <v>911</v>
      </c>
      <c r="AE614" s="165" t="s">
        <v>913</v>
      </c>
      <c r="AF614" s="144" t="s">
        <v>962</v>
      </c>
      <c r="AG614" s="144" t="s">
        <v>1029</v>
      </c>
      <c r="AH614" s="144" t="s">
        <v>919</v>
      </c>
      <c r="AI614" s="144" t="s">
        <v>919</v>
      </c>
      <c r="AJ614" s="144" t="s">
        <v>919</v>
      </c>
      <c r="AK614" s="144" t="s">
        <v>912</v>
      </c>
      <c r="AL614" s="144" t="s">
        <v>919</v>
      </c>
      <c r="AM614" s="144" t="s">
        <v>919</v>
      </c>
      <c r="AN614" s="144" t="s">
        <v>949</v>
      </c>
      <c r="AO614" s="144" t="s">
        <v>965</v>
      </c>
      <c r="AP614" s="144" t="s">
        <v>539</v>
      </c>
      <c r="AQ614" s="160" t="s">
        <v>922</v>
      </c>
      <c r="AR614" s="144" t="s">
        <v>923</v>
      </c>
    </row>
    <row r="615" spans="3:44">
      <c r="C615" s="160" t="s">
        <v>797</v>
      </c>
      <c r="D615" s="144" t="s">
        <v>540</v>
      </c>
      <c r="E615" s="161" t="s">
        <v>398</v>
      </c>
      <c r="F615" s="144" t="s">
        <v>492</v>
      </c>
      <c r="G615" s="144" t="s">
        <v>798</v>
      </c>
      <c r="H615" s="144" t="s">
        <v>541</v>
      </c>
      <c r="I615" s="144" t="s">
        <v>541</v>
      </c>
      <c r="J615" s="162">
        <v>43607287</v>
      </c>
      <c r="K615" s="163">
        <v>44773742</v>
      </c>
      <c r="L615" s="162">
        <v>44773742</v>
      </c>
      <c r="M615" s="162">
        <v>0</v>
      </c>
      <c r="N615" s="162">
        <v>0</v>
      </c>
      <c r="O615" s="162">
        <v>0</v>
      </c>
      <c r="P615" s="163">
        <v>24694795.59</v>
      </c>
      <c r="Q615" s="162">
        <v>24694795.59</v>
      </c>
      <c r="R615" s="162">
        <v>0</v>
      </c>
      <c r="S615" s="162">
        <v>24694795.59</v>
      </c>
      <c r="T615" s="162">
        <v>24694795.59</v>
      </c>
      <c r="U615" s="162">
        <v>20078946.41</v>
      </c>
      <c r="V615" s="162">
        <v>20078946.41</v>
      </c>
      <c r="W615" s="162">
        <v>20078946.41</v>
      </c>
      <c r="X615" s="162">
        <v>20078946.41</v>
      </c>
      <c r="Y615" s="162">
        <v>0</v>
      </c>
      <c r="Z615" s="162">
        <v>0</v>
      </c>
      <c r="AA615" s="162">
        <v>0</v>
      </c>
      <c r="AB615" s="164">
        <v>-1000520</v>
      </c>
      <c r="AC615" s="162">
        <v>2166975</v>
      </c>
      <c r="AD615" s="144" t="s">
        <v>911</v>
      </c>
      <c r="AE615" s="165" t="s">
        <v>913</v>
      </c>
      <c r="AF615" s="144" t="s">
        <v>1030</v>
      </c>
      <c r="AG615" s="144" t="s">
        <v>1031</v>
      </c>
      <c r="AH615" s="144" t="s">
        <v>919</v>
      </c>
      <c r="AI615" s="144" t="s">
        <v>919</v>
      </c>
      <c r="AJ615" s="144" t="s">
        <v>919</v>
      </c>
      <c r="AK615" s="144" t="s">
        <v>912</v>
      </c>
      <c r="AL615" s="144" t="s">
        <v>919</v>
      </c>
      <c r="AM615" s="144" t="s">
        <v>919</v>
      </c>
      <c r="AN615" s="144" t="s">
        <v>949</v>
      </c>
      <c r="AO615" s="144" t="s">
        <v>1032</v>
      </c>
      <c r="AP615" s="144" t="s">
        <v>541</v>
      </c>
      <c r="AQ615" s="160" t="s">
        <v>922</v>
      </c>
      <c r="AR615" s="144" t="s">
        <v>923</v>
      </c>
    </row>
    <row r="616" spans="3:44">
      <c r="C616" s="160" t="s">
        <v>797</v>
      </c>
      <c r="D616" s="144" t="s">
        <v>454</v>
      </c>
      <c r="E616" s="161" t="s">
        <v>398</v>
      </c>
      <c r="F616" s="144" t="s">
        <v>434</v>
      </c>
      <c r="G616" s="144" t="s">
        <v>798</v>
      </c>
      <c r="H616" s="144" t="s">
        <v>455</v>
      </c>
      <c r="I616" s="144" t="s">
        <v>456</v>
      </c>
      <c r="J616" s="162">
        <v>510000</v>
      </c>
      <c r="K616" s="163">
        <v>510000</v>
      </c>
      <c r="L616" s="162">
        <v>510000</v>
      </c>
      <c r="M616" s="162">
        <v>0</v>
      </c>
      <c r="N616" s="162">
        <v>0</v>
      </c>
      <c r="O616" s="162">
        <v>0</v>
      </c>
      <c r="P616" s="163">
        <v>111887</v>
      </c>
      <c r="Q616" s="162">
        <v>111887</v>
      </c>
      <c r="R616" s="162">
        <v>0</v>
      </c>
      <c r="S616" s="162">
        <v>111887</v>
      </c>
      <c r="T616" s="162">
        <v>111887</v>
      </c>
      <c r="U616" s="162">
        <v>398113</v>
      </c>
      <c r="V616" s="162">
        <v>398113</v>
      </c>
      <c r="W616" s="162">
        <v>398113</v>
      </c>
      <c r="X616" s="162">
        <v>398113</v>
      </c>
      <c r="Y616" s="162">
        <v>0</v>
      </c>
      <c r="Z616" s="162">
        <v>0</v>
      </c>
      <c r="AA616" s="162">
        <v>0</v>
      </c>
      <c r="AB616" s="162">
        <v>0</v>
      </c>
      <c r="AC616" s="162">
        <v>0</v>
      </c>
      <c r="AD616" s="144" t="s">
        <v>911</v>
      </c>
      <c r="AE616" s="165" t="s">
        <v>913</v>
      </c>
      <c r="AF616" s="144" t="s">
        <v>966</v>
      </c>
      <c r="AG616" s="144" t="s">
        <v>967</v>
      </c>
      <c r="AH616" s="144" t="s">
        <v>919</v>
      </c>
      <c r="AI616" s="144" t="s">
        <v>919</v>
      </c>
      <c r="AJ616" s="144" t="s">
        <v>919</v>
      </c>
      <c r="AK616" s="144" t="s">
        <v>912</v>
      </c>
      <c r="AL616" s="144" t="s">
        <v>919</v>
      </c>
      <c r="AM616" s="144" t="s">
        <v>919</v>
      </c>
      <c r="AN616" s="144" t="s">
        <v>949</v>
      </c>
      <c r="AO616" s="144" t="s">
        <v>968</v>
      </c>
      <c r="AP616" s="144" t="s">
        <v>456</v>
      </c>
      <c r="AQ616" s="160" t="s">
        <v>922</v>
      </c>
      <c r="AR616" s="144" t="s">
        <v>923</v>
      </c>
    </row>
    <row r="617" spans="3:44">
      <c r="C617" s="160" t="s">
        <v>797</v>
      </c>
      <c r="D617" s="144" t="s">
        <v>542</v>
      </c>
      <c r="E617" s="161" t="s">
        <v>398</v>
      </c>
      <c r="F617" s="144" t="s">
        <v>434</v>
      </c>
      <c r="G617" s="144" t="s">
        <v>798</v>
      </c>
      <c r="H617" s="144" t="s">
        <v>543</v>
      </c>
      <c r="I617" s="144" t="s">
        <v>543</v>
      </c>
      <c r="J617" s="162">
        <v>510000</v>
      </c>
      <c r="K617" s="163">
        <v>510000</v>
      </c>
      <c r="L617" s="162">
        <v>510000</v>
      </c>
      <c r="M617" s="162">
        <v>0</v>
      </c>
      <c r="N617" s="162">
        <v>0</v>
      </c>
      <c r="O617" s="162">
        <v>0</v>
      </c>
      <c r="P617" s="163">
        <v>0</v>
      </c>
      <c r="Q617" s="162">
        <v>0</v>
      </c>
      <c r="R617" s="162">
        <v>0</v>
      </c>
      <c r="S617" s="162">
        <v>0</v>
      </c>
      <c r="T617" s="162">
        <v>0</v>
      </c>
      <c r="U617" s="162">
        <v>510000</v>
      </c>
      <c r="V617" s="162">
        <v>510000</v>
      </c>
      <c r="W617" s="162">
        <v>510000</v>
      </c>
      <c r="X617" s="162">
        <v>510000</v>
      </c>
      <c r="Y617" s="162">
        <v>0</v>
      </c>
      <c r="Z617" s="162">
        <v>0</v>
      </c>
      <c r="AA617" s="162">
        <v>0</v>
      </c>
      <c r="AB617" s="162">
        <v>0</v>
      </c>
      <c r="AC617" s="162">
        <v>0</v>
      </c>
      <c r="AD617" s="144" t="s">
        <v>911</v>
      </c>
      <c r="AE617" s="165" t="s">
        <v>913</v>
      </c>
      <c r="AF617" s="144" t="s">
        <v>966</v>
      </c>
      <c r="AG617" s="144" t="s">
        <v>1033</v>
      </c>
      <c r="AH617" s="144" t="s">
        <v>919</v>
      </c>
      <c r="AI617" s="144" t="s">
        <v>919</v>
      </c>
      <c r="AJ617" s="144" t="s">
        <v>919</v>
      </c>
      <c r="AK617" s="144" t="s">
        <v>912</v>
      </c>
      <c r="AL617" s="144" t="s">
        <v>919</v>
      </c>
      <c r="AM617" s="144" t="s">
        <v>919</v>
      </c>
      <c r="AN617" s="144" t="s">
        <v>949</v>
      </c>
      <c r="AO617" s="144" t="s">
        <v>968</v>
      </c>
      <c r="AP617" s="144" t="s">
        <v>543</v>
      </c>
      <c r="AQ617" s="160" t="s">
        <v>922</v>
      </c>
      <c r="AR617" s="144" t="s">
        <v>923</v>
      </c>
    </row>
    <row r="618" spans="3:44">
      <c r="C618" s="160" t="s">
        <v>797</v>
      </c>
      <c r="D618" s="144" t="s">
        <v>544</v>
      </c>
      <c r="E618" s="161" t="s">
        <v>398</v>
      </c>
      <c r="F618" s="144" t="s">
        <v>434</v>
      </c>
      <c r="G618" s="144" t="s">
        <v>798</v>
      </c>
      <c r="H618" s="144" t="s">
        <v>545</v>
      </c>
      <c r="I618" s="144" t="s">
        <v>546</v>
      </c>
      <c r="J618" s="162">
        <v>10695000</v>
      </c>
      <c r="K618" s="163">
        <v>10695000</v>
      </c>
      <c r="L618" s="162">
        <v>10695000</v>
      </c>
      <c r="M618" s="162">
        <v>0</v>
      </c>
      <c r="N618" s="162">
        <v>0</v>
      </c>
      <c r="O618" s="162">
        <v>0</v>
      </c>
      <c r="P618" s="163">
        <v>6064832.6500000004</v>
      </c>
      <c r="Q618" s="162">
        <v>6019200.1200000001</v>
      </c>
      <c r="R618" s="162">
        <v>0</v>
      </c>
      <c r="S618" s="162">
        <v>6064832.6500000004</v>
      </c>
      <c r="T618" s="162">
        <v>6064832.6500000004</v>
      </c>
      <c r="U618" s="162">
        <v>4630167.3499999996</v>
      </c>
      <c r="V618" s="162">
        <v>4630167.3499999996</v>
      </c>
      <c r="W618" s="162">
        <v>4630167.3499999996</v>
      </c>
      <c r="X618" s="162">
        <v>4630167.3499999996</v>
      </c>
      <c r="Y618" s="162">
        <v>0</v>
      </c>
      <c r="Z618" s="162">
        <v>0</v>
      </c>
      <c r="AA618" s="162">
        <v>0</v>
      </c>
      <c r="AB618" s="162">
        <v>0</v>
      </c>
      <c r="AC618" s="162">
        <v>0</v>
      </c>
      <c r="AD618" s="144" t="s">
        <v>911</v>
      </c>
      <c r="AE618" s="165" t="s">
        <v>914</v>
      </c>
      <c r="AF618" s="144" t="s">
        <v>969</v>
      </c>
      <c r="AG618" s="144" t="s">
        <v>1034</v>
      </c>
      <c r="AH618" s="144" t="s">
        <v>919</v>
      </c>
      <c r="AI618" s="144" t="s">
        <v>919</v>
      </c>
      <c r="AJ618" s="144" t="s">
        <v>919</v>
      </c>
      <c r="AK618" s="144" t="s">
        <v>912</v>
      </c>
      <c r="AL618" s="144" t="s">
        <v>919</v>
      </c>
      <c r="AM618" s="144" t="s">
        <v>919</v>
      </c>
      <c r="AN618" s="144" t="s">
        <v>971</v>
      </c>
      <c r="AO618" s="144" t="s">
        <v>972</v>
      </c>
      <c r="AP618" s="144" t="s">
        <v>546</v>
      </c>
      <c r="AQ618" s="160" t="s">
        <v>922</v>
      </c>
      <c r="AR618" s="144" t="s">
        <v>923</v>
      </c>
    </row>
    <row r="619" spans="3:44">
      <c r="C619" s="160" t="s">
        <v>797</v>
      </c>
      <c r="D619" s="144" t="s">
        <v>547</v>
      </c>
      <c r="E619" s="161" t="s">
        <v>398</v>
      </c>
      <c r="F619" s="144" t="s">
        <v>434</v>
      </c>
      <c r="G619" s="144" t="s">
        <v>798</v>
      </c>
      <c r="H619" s="144" t="s">
        <v>548</v>
      </c>
      <c r="I619" s="144" t="s">
        <v>549</v>
      </c>
      <c r="J619" s="162">
        <v>1313060</v>
      </c>
      <c r="K619" s="163">
        <v>907436</v>
      </c>
      <c r="L619" s="162">
        <v>907436</v>
      </c>
      <c r="M619" s="162">
        <v>0</v>
      </c>
      <c r="N619" s="162">
        <v>0</v>
      </c>
      <c r="O619" s="162">
        <v>0</v>
      </c>
      <c r="P619" s="163">
        <v>907436</v>
      </c>
      <c r="Q619" s="162">
        <v>907436</v>
      </c>
      <c r="R619" s="162">
        <v>0</v>
      </c>
      <c r="S619" s="162">
        <v>907436</v>
      </c>
      <c r="T619" s="162">
        <v>907436</v>
      </c>
      <c r="U619" s="162">
        <v>0</v>
      </c>
      <c r="V619" s="162">
        <v>0</v>
      </c>
      <c r="W619" s="162">
        <v>0</v>
      </c>
      <c r="X619" s="162">
        <v>0</v>
      </c>
      <c r="Y619" s="162">
        <v>0</v>
      </c>
      <c r="Z619" s="162">
        <v>0</v>
      </c>
      <c r="AA619" s="162">
        <v>0</v>
      </c>
      <c r="AB619" s="164">
        <v>-405624</v>
      </c>
      <c r="AC619" s="162">
        <v>0</v>
      </c>
      <c r="AD619" s="144" t="s">
        <v>911</v>
      </c>
      <c r="AE619" s="165" t="s">
        <v>914</v>
      </c>
      <c r="AF619" s="144" t="s">
        <v>969</v>
      </c>
      <c r="AG619" s="144" t="s">
        <v>1035</v>
      </c>
      <c r="AH619" s="144" t="s">
        <v>919</v>
      </c>
      <c r="AI619" s="144" t="s">
        <v>919</v>
      </c>
      <c r="AJ619" s="144" t="s">
        <v>919</v>
      </c>
      <c r="AK619" s="144" t="s">
        <v>912</v>
      </c>
      <c r="AL619" s="144" t="s">
        <v>919</v>
      </c>
      <c r="AM619" s="144" t="s">
        <v>919</v>
      </c>
      <c r="AN619" s="144" t="s">
        <v>971</v>
      </c>
      <c r="AO619" s="144" t="s">
        <v>972</v>
      </c>
      <c r="AP619" s="144" t="s">
        <v>549</v>
      </c>
      <c r="AQ619" s="160" t="s">
        <v>922</v>
      </c>
      <c r="AR619" s="144" t="s">
        <v>923</v>
      </c>
    </row>
    <row r="620" spans="3:44">
      <c r="C620" s="160" t="s">
        <v>797</v>
      </c>
      <c r="D620" s="144" t="s">
        <v>457</v>
      </c>
      <c r="E620" s="161" t="s">
        <v>398</v>
      </c>
      <c r="F620" s="144" t="s">
        <v>434</v>
      </c>
      <c r="G620" s="144" t="s">
        <v>798</v>
      </c>
      <c r="H620" s="144" t="s">
        <v>458</v>
      </c>
      <c r="I620" s="144" t="s">
        <v>459</v>
      </c>
      <c r="J620" s="162">
        <v>143820814</v>
      </c>
      <c r="K620" s="163">
        <v>79753272</v>
      </c>
      <c r="L620" s="162">
        <v>79753272</v>
      </c>
      <c r="M620" s="162">
        <v>0</v>
      </c>
      <c r="N620" s="162">
        <v>0</v>
      </c>
      <c r="O620" s="162">
        <v>0</v>
      </c>
      <c r="P620" s="163">
        <v>74035267.260000005</v>
      </c>
      <c r="Q620" s="162">
        <v>74035267.260000005</v>
      </c>
      <c r="R620" s="162">
        <v>0</v>
      </c>
      <c r="S620" s="162">
        <v>74035267.260000005</v>
      </c>
      <c r="T620" s="162">
        <v>74035267.260000005</v>
      </c>
      <c r="U620" s="162">
        <v>5718004.7400000002</v>
      </c>
      <c r="V620" s="162">
        <v>5718004.7400000002</v>
      </c>
      <c r="W620" s="162">
        <v>5718004.7400000002</v>
      </c>
      <c r="X620" s="162">
        <v>5718004.7400000002</v>
      </c>
      <c r="Y620" s="162">
        <v>0</v>
      </c>
      <c r="Z620" s="162">
        <v>0</v>
      </c>
      <c r="AA620" s="162">
        <v>0</v>
      </c>
      <c r="AB620" s="164">
        <v>-64067542</v>
      </c>
      <c r="AC620" s="162">
        <v>0</v>
      </c>
      <c r="AD620" s="144" t="s">
        <v>911</v>
      </c>
      <c r="AE620" s="165" t="s">
        <v>914</v>
      </c>
      <c r="AF620" s="144" t="s">
        <v>969</v>
      </c>
      <c r="AG620" s="144" t="s">
        <v>970</v>
      </c>
      <c r="AH620" s="144" t="s">
        <v>919</v>
      </c>
      <c r="AI620" s="144" t="s">
        <v>919</v>
      </c>
      <c r="AJ620" s="144" t="s">
        <v>919</v>
      </c>
      <c r="AK620" s="144" t="s">
        <v>912</v>
      </c>
      <c r="AL620" s="144" t="s">
        <v>919</v>
      </c>
      <c r="AM620" s="144" t="s">
        <v>919</v>
      </c>
      <c r="AN620" s="144" t="s">
        <v>971</v>
      </c>
      <c r="AO620" s="144" t="s">
        <v>972</v>
      </c>
      <c r="AP620" s="144" t="s">
        <v>459</v>
      </c>
      <c r="AQ620" s="160" t="s">
        <v>922</v>
      </c>
      <c r="AR620" s="144" t="s">
        <v>923</v>
      </c>
    </row>
    <row r="621" spans="3:44">
      <c r="C621" s="160" t="s">
        <v>797</v>
      </c>
      <c r="D621" s="144" t="s">
        <v>662</v>
      </c>
      <c r="E621" s="161" t="s">
        <v>398</v>
      </c>
      <c r="F621" s="144" t="s">
        <v>434</v>
      </c>
      <c r="G621" s="144" t="s">
        <v>798</v>
      </c>
      <c r="H621" s="144" t="s">
        <v>663</v>
      </c>
      <c r="I621" s="144" t="s">
        <v>664</v>
      </c>
      <c r="J621" s="162">
        <v>1388241</v>
      </c>
      <c r="K621" s="163">
        <v>1377244</v>
      </c>
      <c r="L621" s="162">
        <v>1377244</v>
      </c>
      <c r="M621" s="162">
        <v>0</v>
      </c>
      <c r="N621" s="162">
        <v>0</v>
      </c>
      <c r="O621" s="162">
        <v>0</v>
      </c>
      <c r="P621" s="163">
        <v>1371480.46</v>
      </c>
      <c r="Q621" s="162">
        <v>1371480.46</v>
      </c>
      <c r="R621" s="162">
        <v>0</v>
      </c>
      <c r="S621" s="162">
        <v>1371480.46</v>
      </c>
      <c r="T621" s="162">
        <v>1371480.46</v>
      </c>
      <c r="U621" s="162">
        <v>5763.54</v>
      </c>
      <c r="V621" s="162">
        <v>5763.54</v>
      </c>
      <c r="W621" s="162">
        <v>5763.54</v>
      </c>
      <c r="X621" s="162">
        <v>5763.54</v>
      </c>
      <c r="Y621" s="162">
        <v>0</v>
      </c>
      <c r="Z621" s="162">
        <v>0</v>
      </c>
      <c r="AA621" s="162">
        <v>0</v>
      </c>
      <c r="AB621" s="164">
        <v>-10997</v>
      </c>
      <c r="AC621" s="162">
        <v>0</v>
      </c>
      <c r="AD621" s="144" t="s">
        <v>911</v>
      </c>
      <c r="AE621" s="165" t="s">
        <v>914</v>
      </c>
      <c r="AF621" s="144" t="s">
        <v>969</v>
      </c>
      <c r="AG621" s="144" t="s">
        <v>1095</v>
      </c>
      <c r="AH621" s="144" t="s">
        <v>919</v>
      </c>
      <c r="AI621" s="144" t="s">
        <v>919</v>
      </c>
      <c r="AJ621" s="144" t="s">
        <v>919</v>
      </c>
      <c r="AK621" s="144" t="s">
        <v>912</v>
      </c>
      <c r="AL621" s="144" t="s">
        <v>919</v>
      </c>
      <c r="AM621" s="144" t="s">
        <v>919</v>
      </c>
      <c r="AN621" s="144" t="s">
        <v>971</v>
      </c>
      <c r="AO621" s="144" t="s">
        <v>972</v>
      </c>
      <c r="AP621" s="144" t="s">
        <v>664</v>
      </c>
      <c r="AQ621" s="160" t="s">
        <v>922</v>
      </c>
      <c r="AR621" s="144" t="s">
        <v>923</v>
      </c>
    </row>
    <row r="622" spans="3:44">
      <c r="C622" s="160" t="s">
        <v>797</v>
      </c>
      <c r="D622" s="144" t="s">
        <v>550</v>
      </c>
      <c r="E622" s="161" t="s">
        <v>398</v>
      </c>
      <c r="F622" s="144" t="s">
        <v>434</v>
      </c>
      <c r="G622" s="144" t="s">
        <v>798</v>
      </c>
      <c r="H622" s="144" t="s">
        <v>551</v>
      </c>
      <c r="I622" s="144" t="s">
        <v>551</v>
      </c>
      <c r="J622" s="162">
        <v>0</v>
      </c>
      <c r="K622" s="163">
        <v>678974</v>
      </c>
      <c r="L622" s="162">
        <v>678974</v>
      </c>
      <c r="M622" s="162">
        <v>0</v>
      </c>
      <c r="N622" s="162">
        <v>0</v>
      </c>
      <c r="O622" s="162">
        <v>0</v>
      </c>
      <c r="P622" s="163">
        <v>678974</v>
      </c>
      <c r="Q622" s="162">
        <v>678974</v>
      </c>
      <c r="R622" s="162">
        <v>0</v>
      </c>
      <c r="S622" s="162">
        <v>678974</v>
      </c>
      <c r="T622" s="162">
        <v>678974</v>
      </c>
      <c r="U622" s="162">
        <v>0</v>
      </c>
      <c r="V622" s="162">
        <v>0</v>
      </c>
      <c r="W622" s="162">
        <v>0</v>
      </c>
      <c r="X622" s="162">
        <v>0</v>
      </c>
      <c r="Y622" s="162">
        <v>0</v>
      </c>
      <c r="Z622" s="162">
        <v>0</v>
      </c>
      <c r="AA622" s="162">
        <v>0</v>
      </c>
      <c r="AB622" s="162">
        <v>0</v>
      </c>
      <c r="AC622" s="162">
        <v>678974</v>
      </c>
      <c r="AD622" s="144" t="s">
        <v>911</v>
      </c>
      <c r="AE622" s="165" t="s">
        <v>914</v>
      </c>
      <c r="AF622" s="144" t="s">
        <v>997</v>
      </c>
      <c r="AG622" s="144" t="s">
        <v>1036</v>
      </c>
      <c r="AH622" s="144" t="s">
        <v>919</v>
      </c>
      <c r="AI622" s="144" t="s">
        <v>919</v>
      </c>
      <c r="AJ622" s="144" t="s">
        <v>919</v>
      </c>
      <c r="AK622" s="144" t="s">
        <v>912</v>
      </c>
      <c r="AL622" s="144" t="s">
        <v>919</v>
      </c>
      <c r="AM622" s="144" t="s">
        <v>919</v>
      </c>
      <c r="AN622" s="144" t="s">
        <v>971</v>
      </c>
      <c r="AO622" s="144" t="s">
        <v>1037</v>
      </c>
      <c r="AP622" s="144" t="s">
        <v>551</v>
      </c>
      <c r="AQ622" s="160" t="s">
        <v>922</v>
      </c>
      <c r="AR622" s="144" t="s">
        <v>923</v>
      </c>
    </row>
    <row r="623" spans="3:44">
      <c r="C623" s="160" t="s">
        <v>797</v>
      </c>
      <c r="D623" s="144" t="s">
        <v>552</v>
      </c>
      <c r="E623" s="161" t="s">
        <v>398</v>
      </c>
      <c r="F623" s="144" t="s">
        <v>434</v>
      </c>
      <c r="G623" s="144" t="s">
        <v>798</v>
      </c>
      <c r="H623" s="144" t="s">
        <v>553</v>
      </c>
      <c r="I623" s="144" t="s">
        <v>554</v>
      </c>
      <c r="J623" s="162">
        <v>6725918</v>
      </c>
      <c r="K623" s="163">
        <v>6707030</v>
      </c>
      <c r="L623" s="162">
        <v>6707030</v>
      </c>
      <c r="M623" s="162">
        <v>0</v>
      </c>
      <c r="N623" s="162">
        <v>0</v>
      </c>
      <c r="O623" s="162">
        <v>0</v>
      </c>
      <c r="P623" s="163">
        <v>6707017.1200000001</v>
      </c>
      <c r="Q623" s="162">
        <v>6497492.9800000004</v>
      </c>
      <c r="R623" s="162">
        <v>0</v>
      </c>
      <c r="S623" s="162">
        <v>6707017.1200000001</v>
      </c>
      <c r="T623" s="162">
        <v>6707017.1200000001</v>
      </c>
      <c r="U623" s="162">
        <v>12.88</v>
      </c>
      <c r="V623" s="162">
        <v>12.88</v>
      </c>
      <c r="W623" s="162">
        <v>12.88</v>
      </c>
      <c r="X623" s="162">
        <v>12.88</v>
      </c>
      <c r="Y623" s="162">
        <v>0</v>
      </c>
      <c r="Z623" s="162">
        <v>0</v>
      </c>
      <c r="AA623" s="162">
        <v>0</v>
      </c>
      <c r="AB623" s="164">
        <v>-18888</v>
      </c>
      <c r="AC623" s="162">
        <v>0</v>
      </c>
      <c r="AD623" s="144" t="s">
        <v>911</v>
      </c>
      <c r="AE623" s="165" t="s">
        <v>914</v>
      </c>
      <c r="AF623" s="144" t="s">
        <v>1038</v>
      </c>
      <c r="AG623" s="144" t="s">
        <v>1039</v>
      </c>
      <c r="AH623" s="144" t="s">
        <v>919</v>
      </c>
      <c r="AI623" s="144" t="s">
        <v>919</v>
      </c>
      <c r="AJ623" s="144" t="s">
        <v>919</v>
      </c>
      <c r="AK623" s="144" t="s">
        <v>912</v>
      </c>
      <c r="AL623" s="144" t="s">
        <v>919</v>
      </c>
      <c r="AM623" s="144" t="s">
        <v>919</v>
      </c>
      <c r="AN623" s="144" t="s">
        <v>971</v>
      </c>
      <c r="AO623" s="144" t="s">
        <v>1040</v>
      </c>
      <c r="AP623" s="144" t="s">
        <v>554</v>
      </c>
      <c r="AQ623" s="160" t="s">
        <v>922</v>
      </c>
      <c r="AR623" s="144" t="s">
        <v>923</v>
      </c>
    </row>
    <row r="624" spans="3:44">
      <c r="C624" s="160" t="s">
        <v>797</v>
      </c>
      <c r="D624" s="144" t="s">
        <v>608</v>
      </c>
      <c r="E624" s="161" t="s">
        <v>398</v>
      </c>
      <c r="F624" s="144" t="s">
        <v>434</v>
      </c>
      <c r="G624" s="144" t="s">
        <v>798</v>
      </c>
      <c r="H624" s="144" t="s">
        <v>609</v>
      </c>
      <c r="I624" s="144" t="s">
        <v>610</v>
      </c>
      <c r="J624" s="162">
        <v>1531579</v>
      </c>
      <c r="K624" s="163">
        <v>1421616</v>
      </c>
      <c r="L624" s="162">
        <v>1421616</v>
      </c>
      <c r="M624" s="162">
        <v>0</v>
      </c>
      <c r="N624" s="162">
        <v>0</v>
      </c>
      <c r="O624" s="162">
        <v>0</v>
      </c>
      <c r="P624" s="163">
        <v>1421615.71</v>
      </c>
      <c r="Q624" s="162">
        <v>1421615.71</v>
      </c>
      <c r="R624" s="162">
        <v>0</v>
      </c>
      <c r="S624" s="162">
        <v>1421615.71</v>
      </c>
      <c r="T624" s="162">
        <v>1421615.71</v>
      </c>
      <c r="U624" s="162">
        <v>0.28999999999999998</v>
      </c>
      <c r="V624" s="162">
        <v>0.28999999999999998</v>
      </c>
      <c r="W624" s="162">
        <v>0.28999999999999998</v>
      </c>
      <c r="X624" s="162">
        <v>0.28999999999999998</v>
      </c>
      <c r="Y624" s="162">
        <v>0</v>
      </c>
      <c r="Z624" s="162">
        <v>0</v>
      </c>
      <c r="AA624" s="162">
        <v>0</v>
      </c>
      <c r="AB624" s="164">
        <v>-109963</v>
      </c>
      <c r="AC624" s="162">
        <v>0</v>
      </c>
      <c r="AD624" s="144" t="s">
        <v>911</v>
      </c>
      <c r="AE624" s="165" t="s">
        <v>914</v>
      </c>
      <c r="AF624" s="144" t="s">
        <v>1038</v>
      </c>
      <c r="AG624" s="144" t="s">
        <v>1075</v>
      </c>
      <c r="AH624" s="144" t="s">
        <v>919</v>
      </c>
      <c r="AI624" s="144" t="s">
        <v>919</v>
      </c>
      <c r="AJ624" s="144" t="s">
        <v>919</v>
      </c>
      <c r="AK624" s="144" t="s">
        <v>912</v>
      </c>
      <c r="AL624" s="144" t="s">
        <v>919</v>
      </c>
      <c r="AM624" s="144" t="s">
        <v>919</v>
      </c>
      <c r="AN624" s="144" t="s">
        <v>971</v>
      </c>
      <c r="AO624" s="144" t="s">
        <v>1040</v>
      </c>
      <c r="AP624" s="144" t="s">
        <v>610</v>
      </c>
      <c r="AQ624" s="160" t="s">
        <v>922</v>
      </c>
      <c r="AR624" s="144" t="s">
        <v>923</v>
      </c>
    </row>
    <row r="625" spans="3:44">
      <c r="C625" s="160" t="s">
        <v>797</v>
      </c>
      <c r="D625" s="144" t="s">
        <v>611</v>
      </c>
      <c r="E625" s="161" t="s">
        <v>398</v>
      </c>
      <c r="F625" s="144" t="s">
        <v>434</v>
      </c>
      <c r="G625" s="144" t="s">
        <v>798</v>
      </c>
      <c r="H625" s="144" t="s">
        <v>612</v>
      </c>
      <c r="I625" s="144" t="s">
        <v>613</v>
      </c>
      <c r="J625" s="162">
        <v>36333845</v>
      </c>
      <c r="K625" s="163">
        <v>36250710</v>
      </c>
      <c r="L625" s="162">
        <v>36250710</v>
      </c>
      <c r="M625" s="162">
        <v>0</v>
      </c>
      <c r="N625" s="162">
        <v>0</v>
      </c>
      <c r="O625" s="162">
        <v>0</v>
      </c>
      <c r="P625" s="163">
        <v>28959414.609999999</v>
      </c>
      <c r="Q625" s="162">
        <v>28464667.239999998</v>
      </c>
      <c r="R625" s="162">
        <v>0</v>
      </c>
      <c r="S625" s="162">
        <v>28959414.609999999</v>
      </c>
      <c r="T625" s="162">
        <v>28959414.609999999</v>
      </c>
      <c r="U625" s="162">
        <v>7291295.3899999997</v>
      </c>
      <c r="V625" s="162">
        <v>7291295.3899999997</v>
      </c>
      <c r="W625" s="162">
        <v>7291295.3899999997</v>
      </c>
      <c r="X625" s="162">
        <v>7291295.3899999997</v>
      </c>
      <c r="Y625" s="162">
        <v>0</v>
      </c>
      <c r="Z625" s="162">
        <v>0</v>
      </c>
      <c r="AA625" s="162">
        <v>0</v>
      </c>
      <c r="AB625" s="164">
        <v>-83135</v>
      </c>
      <c r="AC625" s="162">
        <v>0</v>
      </c>
      <c r="AD625" s="144" t="s">
        <v>911</v>
      </c>
      <c r="AE625" s="165" t="s">
        <v>914</v>
      </c>
      <c r="AF625" s="144" t="s">
        <v>1038</v>
      </c>
      <c r="AG625" s="144" t="s">
        <v>1076</v>
      </c>
      <c r="AH625" s="144" t="s">
        <v>919</v>
      </c>
      <c r="AI625" s="144" t="s">
        <v>919</v>
      </c>
      <c r="AJ625" s="144" t="s">
        <v>919</v>
      </c>
      <c r="AK625" s="144" t="s">
        <v>912</v>
      </c>
      <c r="AL625" s="144" t="s">
        <v>919</v>
      </c>
      <c r="AM625" s="144" t="s">
        <v>919</v>
      </c>
      <c r="AN625" s="144" t="s">
        <v>971</v>
      </c>
      <c r="AO625" s="144" t="s">
        <v>1040</v>
      </c>
      <c r="AP625" s="144" t="s">
        <v>613</v>
      </c>
      <c r="AQ625" s="160" t="s">
        <v>922</v>
      </c>
      <c r="AR625" s="144" t="s">
        <v>923</v>
      </c>
    </row>
    <row r="626" spans="3:44">
      <c r="C626" s="160" t="s">
        <v>797</v>
      </c>
      <c r="D626" s="144" t="s">
        <v>668</v>
      </c>
      <c r="E626" s="161" t="s">
        <v>398</v>
      </c>
      <c r="F626" s="144" t="s">
        <v>434</v>
      </c>
      <c r="G626" s="144" t="s">
        <v>798</v>
      </c>
      <c r="H626" s="144" t="s">
        <v>669</v>
      </c>
      <c r="I626" s="144" t="s">
        <v>670</v>
      </c>
      <c r="J626" s="162">
        <v>3000000</v>
      </c>
      <c r="K626" s="163">
        <v>2818710</v>
      </c>
      <c r="L626" s="162">
        <v>2818710</v>
      </c>
      <c r="M626" s="162">
        <v>0</v>
      </c>
      <c r="N626" s="162">
        <v>0</v>
      </c>
      <c r="O626" s="162">
        <v>0</v>
      </c>
      <c r="P626" s="163">
        <v>2492000.02</v>
      </c>
      <c r="Q626" s="162">
        <v>2492000.02</v>
      </c>
      <c r="R626" s="162">
        <v>0</v>
      </c>
      <c r="S626" s="162">
        <v>2492000.02</v>
      </c>
      <c r="T626" s="162">
        <v>2492000.02</v>
      </c>
      <c r="U626" s="162">
        <v>326709.98</v>
      </c>
      <c r="V626" s="162">
        <v>326709.98</v>
      </c>
      <c r="W626" s="162">
        <v>326709.98</v>
      </c>
      <c r="X626" s="162">
        <v>326709.98</v>
      </c>
      <c r="Y626" s="162">
        <v>0</v>
      </c>
      <c r="Z626" s="162">
        <v>0</v>
      </c>
      <c r="AA626" s="162">
        <v>0</v>
      </c>
      <c r="AB626" s="164">
        <v>-181290</v>
      </c>
      <c r="AC626" s="162">
        <v>0</v>
      </c>
      <c r="AD626" s="144" t="s">
        <v>911</v>
      </c>
      <c r="AE626" s="165" t="s">
        <v>914</v>
      </c>
      <c r="AF626" s="144" t="s">
        <v>1038</v>
      </c>
      <c r="AG626" s="144" t="s">
        <v>1097</v>
      </c>
      <c r="AH626" s="144" t="s">
        <v>919</v>
      </c>
      <c r="AI626" s="144" t="s">
        <v>919</v>
      </c>
      <c r="AJ626" s="144" t="s">
        <v>919</v>
      </c>
      <c r="AK626" s="144" t="s">
        <v>912</v>
      </c>
      <c r="AL626" s="144" t="s">
        <v>919</v>
      </c>
      <c r="AM626" s="144" t="s">
        <v>919</v>
      </c>
      <c r="AN626" s="144" t="s">
        <v>971</v>
      </c>
      <c r="AO626" s="144" t="s">
        <v>1040</v>
      </c>
      <c r="AP626" s="144" t="s">
        <v>670</v>
      </c>
      <c r="AQ626" s="160" t="s">
        <v>922</v>
      </c>
      <c r="AR626" s="144" t="s">
        <v>923</v>
      </c>
    </row>
    <row r="627" spans="3:44">
      <c r="C627" s="160" t="s">
        <v>797</v>
      </c>
      <c r="D627" s="144" t="s">
        <v>614</v>
      </c>
      <c r="E627" s="161" t="s">
        <v>398</v>
      </c>
      <c r="F627" s="144" t="s">
        <v>434</v>
      </c>
      <c r="G627" s="144" t="s">
        <v>798</v>
      </c>
      <c r="H627" s="144" t="s">
        <v>615</v>
      </c>
      <c r="I627" s="144" t="s">
        <v>616</v>
      </c>
      <c r="J627" s="162">
        <v>1653400</v>
      </c>
      <c r="K627" s="163">
        <v>1653179</v>
      </c>
      <c r="L627" s="162">
        <v>1653179</v>
      </c>
      <c r="M627" s="162">
        <v>0</v>
      </c>
      <c r="N627" s="162">
        <v>0</v>
      </c>
      <c r="O627" s="162">
        <v>0</v>
      </c>
      <c r="P627" s="163">
        <v>1653178.7</v>
      </c>
      <c r="Q627" s="162">
        <v>1653178.7</v>
      </c>
      <c r="R627" s="162">
        <v>0</v>
      </c>
      <c r="S627" s="162">
        <v>1653178.7</v>
      </c>
      <c r="T627" s="162">
        <v>1653178.7</v>
      </c>
      <c r="U627" s="162">
        <v>0.3</v>
      </c>
      <c r="V627" s="162">
        <v>0.3</v>
      </c>
      <c r="W627" s="162">
        <v>0.3</v>
      </c>
      <c r="X627" s="162">
        <v>0.3</v>
      </c>
      <c r="Y627" s="162">
        <v>0</v>
      </c>
      <c r="Z627" s="162">
        <v>0</v>
      </c>
      <c r="AA627" s="162">
        <v>0</v>
      </c>
      <c r="AB627" s="164">
        <v>-221</v>
      </c>
      <c r="AC627" s="162">
        <v>0</v>
      </c>
      <c r="AD627" s="144" t="s">
        <v>911</v>
      </c>
      <c r="AE627" s="165" t="s">
        <v>914</v>
      </c>
      <c r="AF627" s="144" t="s">
        <v>1038</v>
      </c>
      <c r="AG627" s="144" t="s">
        <v>1077</v>
      </c>
      <c r="AH627" s="144" t="s">
        <v>919</v>
      </c>
      <c r="AI627" s="144" t="s">
        <v>919</v>
      </c>
      <c r="AJ627" s="144" t="s">
        <v>919</v>
      </c>
      <c r="AK627" s="144" t="s">
        <v>912</v>
      </c>
      <c r="AL627" s="144" t="s">
        <v>919</v>
      </c>
      <c r="AM627" s="144" t="s">
        <v>919</v>
      </c>
      <c r="AN627" s="144" t="s">
        <v>971</v>
      </c>
      <c r="AO627" s="144" t="s">
        <v>1040</v>
      </c>
      <c r="AP627" s="144" t="s">
        <v>616</v>
      </c>
      <c r="AQ627" s="160" t="s">
        <v>922</v>
      </c>
      <c r="AR627" s="144" t="s">
        <v>923</v>
      </c>
    </row>
    <row r="628" spans="3:44">
      <c r="C628" s="160" t="s">
        <v>797</v>
      </c>
      <c r="D628" s="144" t="s">
        <v>555</v>
      </c>
      <c r="E628" s="161" t="s">
        <v>398</v>
      </c>
      <c r="F628" s="144" t="s">
        <v>434</v>
      </c>
      <c r="G628" s="144" t="s">
        <v>798</v>
      </c>
      <c r="H628" s="144" t="s">
        <v>556</v>
      </c>
      <c r="I628" s="144" t="s">
        <v>557</v>
      </c>
      <c r="J628" s="162">
        <v>4237557</v>
      </c>
      <c r="K628" s="163">
        <v>4237557</v>
      </c>
      <c r="L628" s="162">
        <v>4237557</v>
      </c>
      <c r="M628" s="162">
        <v>0</v>
      </c>
      <c r="N628" s="162">
        <v>0</v>
      </c>
      <c r="O628" s="162">
        <v>0</v>
      </c>
      <c r="P628" s="163">
        <v>4237500</v>
      </c>
      <c r="Q628" s="162">
        <v>4237500</v>
      </c>
      <c r="R628" s="162">
        <v>0</v>
      </c>
      <c r="S628" s="162">
        <v>4237500</v>
      </c>
      <c r="T628" s="162">
        <v>4237500</v>
      </c>
      <c r="U628" s="162">
        <v>57</v>
      </c>
      <c r="V628" s="162">
        <v>57</v>
      </c>
      <c r="W628" s="162">
        <v>57</v>
      </c>
      <c r="X628" s="162">
        <v>57</v>
      </c>
      <c r="Y628" s="162">
        <v>0</v>
      </c>
      <c r="Z628" s="162">
        <v>0</v>
      </c>
      <c r="AA628" s="162">
        <v>0</v>
      </c>
      <c r="AB628" s="162">
        <v>0</v>
      </c>
      <c r="AC628" s="162">
        <v>0</v>
      </c>
      <c r="AD628" s="144" t="s">
        <v>911</v>
      </c>
      <c r="AE628" s="165" t="s">
        <v>914</v>
      </c>
      <c r="AF628" s="144" t="s">
        <v>1038</v>
      </c>
      <c r="AG628" s="144" t="s">
        <v>1041</v>
      </c>
      <c r="AH628" s="144" t="s">
        <v>919</v>
      </c>
      <c r="AI628" s="144" t="s">
        <v>919</v>
      </c>
      <c r="AJ628" s="144" t="s">
        <v>919</v>
      </c>
      <c r="AK628" s="144" t="s">
        <v>912</v>
      </c>
      <c r="AL628" s="144" t="s">
        <v>1042</v>
      </c>
      <c r="AM628" s="144" t="s">
        <v>919</v>
      </c>
      <c r="AN628" s="144" t="s">
        <v>971</v>
      </c>
      <c r="AO628" s="144" t="s">
        <v>1040</v>
      </c>
      <c r="AP628" s="144" t="s">
        <v>557</v>
      </c>
      <c r="AQ628" s="160" t="s">
        <v>922</v>
      </c>
      <c r="AR628" s="144" t="s">
        <v>923</v>
      </c>
    </row>
    <row r="629" spans="3:44">
      <c r="C629" s="160" t="s">
        <v>797</v>
      </c>
      <c r="D629" s="144" t="s">
        <v>617</v>
      </c>
      <c r="E629" s="161" t="s">
        <v>398</v>
      </c>
      <c r="F629" s="144" t="s">
        <v>434</v>
      </c>
      <c r="G629" s="144" t="s">
        <v>798</v>
      </c>
      <c r="H629" s="144" t="s">
        <v>618</v>
      </c>
      <c r="I629" s="144" t="s">
        <v>619</v>
      </c>
      <c r="J629" s="162">
        <v>42109929</v>
      </c>
      <c r="K629" s="163">
        <v>21407457</v>
      </c>
      <c r="L629" s="162">
        <v>21407457</v>
      </c>
      <c r="M629" s="162">
        <v>0</v>
      </c>
      <c r="N629" s="162">
        <v>0</v>
      </c>
      <c r="O629" s="162">
        <v>0</v>
      </c>
      <c r="P629" s="163">
        <v>16578222.85</v>
      </c>
      <c r="Q629" s="162">
        <v>16578222.85</v>
      </c>
      <c r="R629" s="162">
        <v>0</v>
      </c>
      <c r="S629" s="162">
        <v>16578222.85</v>
      </c>
      <c r="T629" s="162">
        <v>16578222.85</v>
      </c>
      <c r="U629" s="162">
        <v>4829234.1500000004</v>
      </c>
      <c r="V629" s="162">
        <v>4829234.1500000004</v>
      </c>
      <c r="W629" s="162">
        <v>4829234.1500000004</v>
      </c>
      <c r="X629" s="162">
        <v>4829234.1500000004</v>
      </c>
      <c r="Y629" s="162">
        <v>0</v>
      </c>
      <c r="Z629" s="162">
        <v>0</v>
      </c>
      <c r="AA629" s="162">
        <v>0</v>
      </c>
      <c r="AB629" s="164">
        <v>-20702472</v>
      </c>
      <c r="AC629" s="162">
        <v>0</v>
      </c>
      <c r="AD629" s="144" t="s">
        <v>911</v>
      </c>
      <c r="AE629" s="165" t="s">
        <v>914</v>
      </c>
      <c r="AF629" s="144" t="s">
        <v>973</v>
      </c>
      <c r="AG629" s="144" t="s">
        <v>1078</v>
      </c>
      <c r="AH629" s="144" t="s">
        <v>919</v>
      </c>
      <c r="AI629" s="144" t="s">
        <v>919</v>
      </c>
      <c r="AJ629" s="144" t="s">
        <v>919</v>
      </c>
      <c r="AK629" s="144" t="s">
        <v>912</v>
      </c>
      <c r="AL629" s="144" t="s">
        <v>919</v>
      </c>
      <c r="AM629" s="144" t="s">
        <v>919</v>
      </c>
      <c r="AN629" s="144" t="s">
        <v>971</v>
      </c>
      <c r="AO629" s="144" t="s">
        <v>975</v>
      </c>
      <c r="AP629" s="144" t="s">
        <v>619</v>
      </c>
      <c r="AQ629" s="160" t="s">
        <v>922</v>
      </c>
      <c r="AR629" s="144" t="s">
        <v>923</v>
      </c>
    </row>
    <row r="630" spans="3:44">
      <c r="C630" s="160" t="s">
        <v>797</v>
      </c>
      <c r="D630" s="144" t="s">
        <v>463</v>
      </c>
      <c r="E630" s="161" t="s">
        <v>398</v>
      </c>
      <c r="F630" s="144" t="s">
        <v>434</v>
      </c>
      <c r="G630" s="144" t="s">
        <v>798</v>
      </c>
      <c r="H630" s="144" t="s">
        <v>464</v>
      </c>
      <c r="I630" s="144" t="s">
        <v>465</v>
      </c>
      <c r="J630" s="162">
        <v>9981887</v>
      </c>
      <c r="K630" s="163">
        <v>9527748.6999999993</v>
      </c>
      <c r="L630" s="162">
        <v>9527748.6999999993</v>
      </c>
      <c r="M630" s="162">
        <v>0</v>
      </c>
      <c r="N630" s="162">
        <v>0</v>
      </c>
      <c r="O630" s="162">
        <v>0</v>
      </c>
      <c r="P630" s="163">
        <v>8418180.9700000007</v>
      </c>
      <c r="Q630" s="162">
        <v>8418180.9700000007</v>
      </c>
      <c r="R630" s="162">
        <v>0</v>
      </c>
      <c r="S630" s="162">
        <v>8418180.9700000007</v>
      </c>
      <c r="T630" s="162">
        <v>8418180.9700000007</v>
      </c>
      <c r="U630" s="162">
        <v>1109567.73</v>
      </c>
      <c r="V630" s="162">
        <v>1109567.73</v>
      </c>
      <c r="W630" s="162">
        <v>1109567.73</v>
      </c>
      <c r="X630" s="162">
        <v>1109567.73</v>
      </c>
      <c r="Y630" s="162">
        <v>0</v>
      </c>
      <c r="Z630" s="162">
        <v>0</v>
      </c>
      <c r="AA630" s="162">
        <v>0</v>
      </c>
      <c r="AB630" s="164">
        <v>-1099347</v>
      </c>
      <c r="AC630" s="162">
        <v>645208.69999999995</v>
      </c>
      <c r="AD630" s="144" t="s">
        <v>911</v>
      </c>
      <c r="AE630" s="165" t="s">
        <v>914</v>
      </c>
      <c r="AF630" s="144" t="s">
        <v>976</v>
      </c>
      <c r="AG630" s="144" t="s">
        <v>977</v>
      </c>
      <c r="AH630" s="144" t="s">
        <v>919</v>
      </c>
      <c r="AI630" s="144" t="s">
        <v>919</v>
      </c>
      <c r="AJ630" s="144" t="s">
        <v>919</v>
      </c>
      <c r="AK630" s="144" t="s">
        <v>912</v>
      </c>
      <c r="AL630" s="144" t="s">
        <v>919</v>
      </c>
      <c r="AM630" s="144" t="s">
        <v>919</v>
      </c>
      <c r="AN630" s="144" t="s">
        <v>971</v>
      </c>
      <c r="AO630" s="144" t="s">
        <v>978</v>
      </c>
      <c r="AP630" s="144" t="s">
        <v>465</v>
      </c>
      <c r="AQ630" s="160" t="s">
        <v>922</v>
      </c>
      <c r="AR630" s="144" t="s">
        <v>923</v>
      </c>
    </row>
    <row r="631" spans="3:44">
      <c r="C631" s="160" t="s">
        <v>797</v>
      </c>
      <c r="D631" s="144" t="s">
        <v>466</v>
      </c>
      <c r="E631" s="161" t="s">
        <v>398</v>
      </c>
      <c r="F631" s="144" t="s">
        <v>434</v>
      </c>
      <c r="G631" s="144" t="s">
        <v>798</v>
      </c>
      <c r="H631" s="144" t="s">
        <v>467</v>
      </c>
      <c r="I631" s="144" t="s">
        <v>468</v>
      </c>
      <c r="J631" s="162">
        <v>175808701</v>
      </c>
      <c r="K631" s="163">
        <v>137525432.30000001</v>
      </c>
      <c r="L631" s="162">
        <v>137525432.30000001</v>
      </c>
      <c r="M631" s="162">
        <v>0</v>
      </c>
      <c r="N631" s="162">
        <v>0</v>
      </c>
      <c r="O631" s="162">
        <v>0</v>
      </c>
      <c r="P631" s="163">
        <v>135126121.53</v>
      </c>
      <c r="Q631" s="162">
        <v>135126121.53</v>
      </c>
      <c r="R631" s="162">
        <v>0</v>
      </c>
      <c r="S631" s="162">
        <v>135126121.53</v>
      </c>
      <c r="T631" s="162">
        <v>135126121.53</v>
      </c>
      <c r="U631" s="162">
        <v>2399310.77</v>
      </c>
      <c r="V631" s="162">
        <v>2399310.77</v>
      </c>
      <c r="W631" s="162">
        <v>2399310.77</v>
      </c>
      <c r="X631" s="162">
        <v>2399310.77</v>
      </c>
      <c r="Y631" s="162">
        <v>0</v>
      </c>
      <c r="Z631" s="162">
        <v>0</v>
      </c>
      <c r="AA631" s="162">
        <v>0</v>
      </c>
      <c r="AB631" s="166">
        <v>-38283268.700000003</v>
      </c>
      <c r="AC631" s="162">
        <v>0</v>
      </c>
      <c r="AD631" s="144" t="s">
        <v>911</v>
      </c>
      <c r="AE631" s="165" t="s">
        <v>914</v>
      </c>
      <c r="AF631" s="144" t="s">
        <v>976</v>
      </c>
      <c r="AG631" s="144" t="s">
        <v>979</v>
      </c>
      <c r="AH631" s="144" t="s">
        <v>919</v>
      </c>
      <c r="AI631" s="144" t="s">
        <v>919</v>
      </c>
      <c r="AJ631" s="144" t="s">
        <v>919</v>
      </c>
      <c r="AK631" s="144" t="s">
        <v>912</v>
      </c>
      <c r="AL631" s="144" t="s">
        <v>919</v>
      </c>
      <c r="AM631" s="144" t="s">
        <v>919</v>
      </c>
      <c r="AN631" s="144" t="s">
        <v>971</v>
      </c>
      <c r="AO631" s="144" t="s">
        <v>978</v>
      </c>
      <c r="AP631" s="144" t="s">
        <v>468</v>
      </c>
      <c r="AQ631" s="160" t="s">
        <v>922</v>
      </c>
      <c r="AR631" s="144" t="s">
        <v>923</v>
      </c>
    </row>
    <row r="632" spans="3:44">
      <c r="C632" s="160" t="s">
        <v>797</v>
      </c>
      <c r="D632" s="144" t="s">
        <v>469</v>
      </c>
      <c r="E632" s="161" t="s">
        <v>398</v>
      </c>
      <c r="F632" s="144" t="s">
        <v>434</v>
      </c>
      <c r="G632" s="144" t="s">
        <v>798</v>
      </c>
      <c r="H632" s="144" t="s">
        <v>470</v>
      </c>
      <c r="I632" s="144" t="s">
        <v>471</v>
      </c>
      <c r="J632" s="162">
        <v>24282033</v>
      </c>
      <c r="K632" s="163">
        <v>12722991</v>
      </c>
      <c r="L632" s="162">
        <v>12722991</v>
      </c>
      <c r="M632" s="162">
        <v>0</v>
      </c>
      <c r="N632" s="162">
        <v>0</v>
      </c>
      <c r="O632" s="162">
        <v>0</v>
      </c>
      <c r="P632" s="163">
        <v>6440865.9400000004</v>
      </c>
      <c r="Q632" s="162">
        <v>6440865.9400000004</v>
      </c>
      <c r="R632" s="162">
        <v>0</v>
      </c>
      <c r="S632" s="162">
        <v>6440865.9400000004</v>
      </c>
      <c r="T632" s="162">
        <v>6440865.9400000004</v>
      </c>
      <c r="U632" s="162">
        <v>6282125.0599999996</v>
      </c>
      <c r="V632" s="162">
        <v>6282125.0599999996</v>
      </c>
      <c r="W632" s="162">
        <v>6282125.0599999996</v>
      </c>
      <c r="X632" s="162">
        <v>6282125.0599999996</v>
      </c>
      <c r="Y632" s="162">
        <v>0</v>
      </c>
      <c r="Z632" s="162">
        <v>0</v>
      </c>
      <c r="AA632" s="162">
        <v>0</v>
      </c>
      <c r="AB632" s="164">
        <v>-11559042</v>
      </c>
      <c r="AC632" s="162">
        <v>0</v>
      </c>
      <c r="AD632" s="144" t="s">
        <v>911</v>
      </c>
      <c r="AE632" s="165" t="s">
        <v>914</v>
      </c>
      <c r="AF632" s="144" t="s">
        <v>976</v>
      </c>
      <c r="AG632" s="144" t="s">
        <v>980</v>
      </c>
      <c r="AH632" s="144" t="s">
        <v>919</v>
      </c>
      <c r="AI632" s="144" t="s">
        <v>919</v>
      </c>
      <c r="AJ632" s="144" t="s">
        <v>919</v>
      </c>
      <c r="AK632" s="144" t="s">
        <v>912</v>
      </c>
      <c r="AL632" s="144" t="s">
        <v>919</v>
      </c>
      <c r="AM632" s="144" t="s">
        <v>919</v>
      </c>
      <c r="AN632" s="144" t="s">
        <v>971</v>
      </c>
      <c r="AO632" s="144" t="s">
        <v>978</v>
      </c>
      <c r="AP632" s="144" t="s">
        <v>471</v>
      </c>
      <c r="AQ632" s="160" t="s">
        <v>922</v>
      </c>
      <c r="AR632" s="144" t="s">
        <v>923</v>
      </c>
    </row>
    <row r="633" spans="3:44">
      <c r="C633" s="160" t="s">
        <v>797</v>
      </c>
      <c r="D633" s="144" t="s">
        <v>472</v>
      </c>
      <c r="E633" s="161" t="s">
        <v>398</v>
      </c>
      <c r="F633" s="144" t="s">
        <v>434</v>
      </c>
      <c r="G633" s="144" t="s">
        <v>798</v>
      </c>
      <c r="H633" s="144" t="s">
        <v>473</v>
      </c>
      <c r="I633" s="144" t="s">
        <v>474</v>
      </c>
      <c r="J633" s="162">
        <v>30000</v>
      </c>
      <c r="K633" s="163">
        <v>30000</v>
      </c>
      <c r="L633" s="162">
        <v>30000</v>
      </c>
      <c r="M633" s="162">
        <v>0</v>
      </c>
      <c r="N633" s="162">
        <v>0</v>
      </c>
      <c r="O633" s="162">
        <v>0</v>
      </c>
      <c r="P633" s="163">
        <v>16837</v>
      </c>
      <c r="Q633" s="162">
        <v>16837</v>
      </c>
      <c r="R633" s="162">
        <v>0</v>
      </c>
      <c r="S633" s="162">
        <v>16837</v>
      </c>
      <c r="T633" s="162">
        <v>16837</v>
      </c>
      <c r="U633" s="162">
        <v>13163</v>
      </c>
      <c r="V633" s="162">
        <v>13163</v>
      </c>
      <c r="W633" s="162">
        <v>13163</v>
      </c>
      <c r="X633" s="162">
        <v>13163</v>
      </c>
      <c r="Y633" s="162">
        <v>0</v>
      </c>
      <c r="Z633" s="162">
        <v>0</v>
      </c>
      <c r="AA633" s="162">
        <v>0</v>
      </c>
      <c r="AB633" s="162">
        <v>0</v>
      </c>
      <c r="AC633" s="162">
        <v>0</v>
      </c>
      <c r="AD633" s="144" t="s">
        <v>911</v>
      </c>
      <c r="AE633" s="165" t="s">
        <v>914</v>
      </c>
      <c r="AF633" s="144" t="s">
        <v>976</v>
      </c>
      <c r="AG633" s="144" t="s">
        <v>981</v>
      </c>
      <c r="AH633" s="144" t="s">
        <v>919</v>
      </c>
      <c r="AI633" s="144" t="s">
        <v>919</v>
      </c>
      <c r="AJ633" s="144" t="s">
        <v>919</v>
      </c>
      <c r="AK633" s="144" t="s">
        <v>912</v>
      </c>
      <c r="AL633" s="144" t="s">
        <v>919</v>
      </c>
      <c r="AM633" s="144" t="s">
        <v>919</v>
      </c>
      <c r="AN633" s="144" t="s">
        <v>971</v>
      </c>
      <c r="AO633" s="144" t="s">
        <v>978</v>
      </c>
      <c r="AP633" s="144" t="s">
        <v>474</v>
      </c>
      <c r="AQ633" s="160" t="s">
        <v>922</v>
      </c>
      <c r="AR633" s="144" t="s">
        <v>923</v>
      </c>
    </row>
    <row r="634" spans="3:44">
      <c r="C634" s="160" t="s">
        <v>797</v>
      </c>
      <c r="D634" s="144" t="s">
        <v>475</v>
      </c>
      <c r="E634" s="161" t="s">
        <v>398</v>
      </c>
      <c r="F634" s="144" t="s">
        <v>434</v>
      </c>
      <c r="G634" s="144" t="s">
        <v>798</v>
      </c>
      <c r="H634" s="144" t="s">
        <v>476</v>
      </c>
      <c r="I634" s="144" t="s">
        <v>477</v>
      </c>
      <c r="J634" s="162">
        <v>150000</v>
      </c>
      <c r="K634" s="163">
        <v>7265327</v>
      </c>
      <c r="L634" s="162">
        <v>7265327</v>
      </c>
      <c r="M634" s="162">
        <v>0</v>
      </c>
      <c r="N634" s="162">
        <v>0</v>
      </c>
      <c r="O634" s="162">
        <v>0</v>
      </c>
      <c r="P634" s="163">
        <v>7245327.0800000001</v>
      </c>
      <c r="Q634" s="162">
        <v>7245327.0800000001</v>
      </c>
      <c r="R634" s="162">
        <v>0</v>
      </c>
      <c r="S634" s="162">
        <v>7245327.0800000001</v>
      </c>
      <c r="T634" s="162">
        <v>7245327.0800000001</v>
      </c>
      <c r="U634" s="162">
        <v>19999.919999999998</v>
      </c>
      <c r="V634" s="162">
        <v>19999.919999999998</v>
      </c>
      <c r="W634" s="162">
        <v>19999.919999999998</v>
      </c>
      <c r="X634" s="162">
        <v>19999.919999999998</v>
      </c>
      <c r="Y634" s="162">
        <v>0</v>
      </c>
      <c r="Z634" s="162">
        <v>0</v>
      </c>
      <c r="AA634" s="162">
        <v>0</v>
      </c>
      <c r="AB634" s="164">
        <v>-18535</v>
      </c>
      <c r="AC634" s="162">
        <v>7133862</v>
      </c>
      <c r="AD634" s="144" t="s">
        <v>911</v>
      </c>
      <c r="AE634" s="165" t="s">
        <v>914</v>
      </c>
      <c r="AF634" s="144" t="s">
        <v>976</v>
      </c>
      <c r="AG634" s="144" t="s">
        <v>982</v>
      </c>
      <c r="AH634" s="144" t="s">
        <v>919</v>
      </c>
      <c r="AI634" s="144" t="s">
        <v>919</v>
      </c>
      <c r="AJ634" s="144" t="s">
        <v>919</v>
      </c>
      <c r="AK634" s="144" t="s">
        <v>912</v>
      </c>
      <c r="AL634" s="144" t="s">
        <v>919</v>
      </c>
      <c r="AM634" s="144" t="s">
        <v>919</v>
      </c>
      <c r="AN634" s="144" t="s">
        <v>971</v>
      </c>
      <c r="AO634" s="144" t="s">
        <v>978</v>
      </c>
      <c r="AP634" s="144" t="s">
        <v>477</v>
      </c>
      <c r="AQ634" s="160" t="s">
        <v>922</v>
      </c>
      <c r="AR634" s="144" t="s">
        <v>923</v>
      </c>
    </row>
    <row r="635" spans="3:44">
      <c r="C635" s="160" t="s">
        <v>797</v>
      </c>
      <c r="D635" s="144" t="s">
        <v>478</v>
      </c>
      <c r="E635" s="161" t="s">
        <v>410</v>
      </c>
      <c r="F635" s="144" t="s">
        <v>479</v>
      </c>
      <c r="G635" s="144" t="s">
        <v>798</v>
      </c>
      <c r="H635" s="144" t="s">
        <v>480</v>
      </c>
      <c r="I635" s="144" t="s">
        <v>481</v>
      </c>
      <c r="J635" s="162">
        <v>40387104</v>
      </c>
      <c r="K635" s="163">
        <v>42071122</v>
      </c>
      <c r="L635" s="162">
        <v>42071122</v>
      </c>
      <c r="M635" s="162">
        <v>0</v>
      </c>
      <c r="N635" s="162">
        <v>0</v>
      </c>
      <c r="O635" s="162">
        <v>0</v>
      </c>
      <c r="P635" s="163">
        <v>41438970</v>
      </c>
      <c r="Q635" s="162">
        <v>41438970</v>
      </c>
      <c r="R635" s="162">
        <v>0</v>
      </c>
      <c r="S635" s="162">
        <v>41438970</v>
      </c>
      <c r="T635" s="162">
        <v>41438970</v>
      </c>
      <c r="U635" s="162">
        <v>632152</v>
      </c>
      <c r="V635" s="162">
        <v>632152</v>
      </c>
      <c r="W635" s="162">
        <v>632152</v>
      </c>
      <c r="X635" s="162">
        <v>632152</v>
      </c>
      <c r="Y635" s="162">
        <v>0</v>
      </c>
      <c r="Z635" s="162">
        <v>0</v>
      </c>
      <c r="AA635" s="162">
        <v>0</v>
      </c>
      <c r="AB635" s="162">
        <v>0</v>
      </c>
      <c r="AC635" s="162">
        <v>1684018</v>
      </c>
      <c r="AD635" s="144" t="s">
        <v>911</v>
      </c>
      <c r="AE635" s="165" t="s">
        <v>915</v>
      </c>
      <c r="AF635" s="144" t="s">
        <v>983</v>
      </c>
      <c r="AG635" s="144" t="s">
        <v>984</v>
      </c>
      <c r="AH635" s="144" t="s">
        <v>919</v>
      </c>
      <c r="AI635" s="144" t="s">
        <v>919</v>
      </c>
      <c r="AJ635" s="144" t="s">
        <v>919</v>
      </c>
      <c r="AK635" s="144" t="s">
        <v>912</v>
      </c>
      <c r="AL635" s="144" t="s">
        <v>919</v>
      </c>
      <c r="AM635" s="144" t="s">
        <v>919</v>
      </c>
      <c r="AN635" s="144" t="s">
        <v>985</v>
      </c>
      <c r="AO635" s="144" t="s">
        <v>986</v>
      </c>
      <c r="AP635" s="144" t="s">
        <v>481</v>
      </c>
      <c r="AQ635" s="160" t="s">
        <v>922</v>
      </c>
      <c r="AR635" s="144" t="s">
        <v>929</v>
      </c>
    </row>
    <row r="636" spans="3:44">
      <c r="C636" s="160" t="s">
        <v>797</v>
      </c>
      <c r="D636" s="144" t="s">
        <v>482</v>
      </c>
      <c r="E636" s="161" t="s">
        <v>410</v>
      </c>
      <c r="F636" s="144" t="s">
        <v>479</v>
      </c>
      <c r="G636" s="144" t="s">
        <v>798</v>
      </c>
      <c r="H636" s="144" t="s">
        <v>483</v>
      </c>
      <c r="I636" s="144" t="s">
        <v>484</v>
      </c>
      <c r="J636" s="162">
        <v>1203315</v>
      </c>
      <c r="K636" s="163">
        <v>5287123</v>
      </c>
      <c r="L636" s="162">
        <v>5287123</v>
      </c>
      <c r="M636" s="162">
        <v>0</v>
      </c>
      <c r="N636" s="162">
        <v>0</v>
      </c>
      <c r="O636" s="162">
        <v>0</v>
      </c>
      <c r="P636" s="163">
        <v>3845098.37</v>
      </c>
      <c r="Q636" s="162">
        <v>3845098.37</v>
      </c>
      <c r="R636" s="162">
        <v>0</v>
      </c>
      <c r="S636" s="162">
        <v>3845098.37</v>
      </c>
      <c r="T636" s="162">
        <v>3845098.37</v>
      </c>
      <c r="U636" s="162">
        <v>1442024.63</v>
      </c>
      <c r="V636" s="162">
        <v>1442024.63</v>
      </c>
      <c r="W636" s="162">
        <v>1442024.63</v>
      </c>
      <c r="X636" s="162">
        <v>1442024.63</v>
      </c>
      <c r="Y636" s="162">
        <v>0</v>
      </c>
      <c r="Z636" s="162">
        <v>0</v>
      </c>
      <c r="AA636" s="162">
        <v>0</v>
      </c>
      <c r="AB636" s="164">
        <v>-317750</v>
      </c>
      <c r="AC636" s="162">
        <v>4401558</v>
      </c>
      <c r="AD636" s="144" t="s">
        <v>911</v>
      </c>
      <c r="AE636" s="165" t="s">
        <v>915</v>
      </c>
      <c r="AF636" s="144" t="s">
        <v>983</v>
      </c>
      <c r="AG636" s="144" t="s">
        <v>987</v>
      </c>
      <c r="AH636" s="144" t="s">
        <v>919</v>
      </c>
      <c r="AI636" s="144" t="s">
        <v>919</v>
      </c>
      <c r="AJ636" s="144" t="s">
        <v>919</v>
      </c>
      <c r="AK636" s="144" t="s">
        <v>912</v>
      </c>
      <c r="AL636" s="144" t="s">
        <v>919</v>
      </c>
      <c r="AM636" s="144" t="s">
        <v>919</v>
      </c>
      <c r="AN636" s="144" t="s">
        <v>985</v>
      </c>
      <c r="AO636" s="144" t="s">
        <v>986</v>
      </c>
      <c r="AP636" s="144" t="s">
        <v>484</v>
      </c>
      <c r="AQ636" s="160" t="s">
        <v>922</v>
      </c>
      <c r="AR636" s="144" t="s">
        <v>929</v>
      </c>
    </row>
    <row r="637" spans="3:44">
      <c r="C637" s="160" t="s">
        <v>797</v>
      </c>
      <c r="D637" s="144" t="s">
        <v>485</v>
      </c>
      <c r="E637" s="161" t="s">
        <v>410</v>
      </c>
      <c r="F637" s="144" t="s">
        <v>479</v>
      </c>
      <c r="G637" s="144" t="s">
        <v>798</v>
      </c>
      <c r="H637" s="144" t="s">
        <v>486</v>
      </c>
      <c r="I637" s="144" t="s">
        <v>487</v>
      </c>
      <c r="J637" s="162">
        <v>0</v>
      </c>
      <c r="K637" s="163">
        <v>12793585</v>
      </c>
      <c r="L637" s="162">
        <v>12793585</v>
      </c>
      <c r="M637" s="162">
        <v>0</v>
      </c>
      <c r="N637" s="162">
        <v>0</v>
      </c>
      <c r="O637" s="162">
        <v>0</v>
      </c>
      <c r="P637" s="163">
        <v>8190429.1900000004</v>
      </c>
      <c r="Q637" s="162">
        <v>8190429.1900000004</v>
      </c>
      <c r="R637" s="162">
        <v>0</v>
      </c>
      <c r="S637" s="162">
        <v>8190429.1900000004</v>
      </c>
      <c r="T637" s="162">
        <v>8190429.1900000004</v>
      </c>
      <c r="U637" s="162">
        <v>4603155.8099999996</v>
      </c>
      <c r="V637" s="162">
        <v>4603155.8099999996</v>
      </c>
      <c r="W637" s="162">
        <v>4603155.8099999996</v>
      </c>
      <c r="X637" s="162">
        <v>4603155.8099999996</v>
      </c>
      <c r="Y637" s="162">
        <v>0</v>
      </c>
      <c r="Z637" s="162">
        <v>0</v>
      </c>
      <c r="AA637" s="162">
        <v>0</v>
      </c>
      <c r="AB637" s="164">
        <v>-461040</v>
      </c>
      <c r="AC637" s="162">
        <v>13254625</v>
      </c>
      <c r="AD637" s="144" t="s">
        <v>911</v>
      </c>
      <c r="AE637" s="165" t="s">
        <v>915</v>
      </c>
      <c r="AF637" s="144" t="s">
        <v>983</v>
      </c>
      <c r="AG637" s="144" t="s">
        <v>988</v>
      </c>
      <c r="AH637" s="144" t="s">
        <v>919</v>
      </c>
      <c r="AI637" s="144" t="s">
        <v>919</v>
      </c>
      <c r="AJ637" s="144" t="s">
        <v>919</v>
      </c>
      <c r="AK637" s="144" t="s">
        <v>912</v>
      </c>
      <c r="AL637" s="144" t="s">
        <v>919</v>
      </c>
      <c r="AM637" s="144" t="s">
        <v>919</v>
      </c>
      <c r="AN637" s="144" t="s">
        <v>985</v>
      </c>
      <c r="AO637" s="144" t="s">
        <v>986</v>
      </c>
      <c r="AP637" s="144" t="s">
        <v>487</v>
      </c>
      <c r="AQ637" s="160" t="s">
        <v>922</v>
      </c>
      <c r="AR637" s="144" t="s">
        <v>929</v>
      </c>
    </row>
    <row r="638" spans="3:44">
      <c r="C638" s="160" t="s">
        <v>797</v>
      </c>
      <c r="D638" s="144" t="s">
        <v>623</v>
      </c>
      <c r="E638" s="161" t="s">
        <v>410</v>
      </c>
      <c r="F638" s="144" t="s">
        <v>479</v>
      </c>
      <c r="G638" s="144" t="s">
        <v>798</v>
      </c>
      <c r="H638" s="144" t="s">
        <v>624</v>
      </c>
      <c r="I638" s="144" t="s">
        <v>625</v>
      </c>
      <c r="J638" s="162">
        <v>500321178</v>
      </c>
      <c r="K638" s="163">
        <v>406865980</v>
      </c>
      <c r="L638" s="162">
        <v>406865980</v>
      </c>
      <c r="M638" s="162">
        <v>0</v>
      </c>
      <c r="N638" s="162">
        <v>0</v>
      </c>
      <c r="O638" s="162">
        <v>0</v>
      </c>
      <c r="P638" s="163">
        <v>138428926.90000001</v>
      </c>
      <c r="Q638" s="162">
        <v>138428926.90000001</v>
      </c>
      <c r="R638" s="162">
        <v>0</v>
      </c>
      <c r="S638" s="162">
        <v>138428926.90000001</v>
      </c>
      <c r="T638" s="162">
        <v>138428926.90000001</v>
      </c>
      <c r="U638" s="162">
        <v>268437053.10000002</v>
      </c>
      <c r="V638" s="162">
        <v>268437053.10000002</v>
      </c>
      <c r="W638" s="162">
        <v>268437053.10000002</v>
      </c>
      <c r="X638" s="162">
        <v>268437053.10000002</v>
      </c>
      <c r="Y638" s="162">
        <v>0</v>
      </c>
      <c r="Z638" s="162">
        <v>0</v>
      </c>
      <c r="AA638" s="162">
        <v>0</v>
      </c>
      <c r="AB638" s="164">
        <v>-93455198</v>
      </c>
      <c r="AC638" s="162">
        <v>0</v>
      </c>
      <c r="AD638" s="144" t="s">
        <v>911</v>
      </c>
      <c r="AE638" s="165" t="s">
        <v>915</v>
      </c>
      <c r="AF638" s="144" t="s">
        <v>983</v>
      </c>
      <c r="AG638" s="144" t="s">
        <v>1080</v>
      </c>
      <c r="AH638" s="144" t="s">
        <v>919</v>
      </c>
      <c r="AI638" s="144" t="s">
        <v>919</v>
      </c>
      <c r="AJ638" s="144" t="s">
        <v>919</v>
      </c>
      <c r="AK638" s="144" t="s">
        <v>912</v>
      </c>
      <c r="AL638" s="144" t="s">
        <v>919</v>
      </c>
      <c r="AM638" s="144" t="s">
        <v>919</v>
      </c>
      <c r="AN638" s="144" t="s">
        <v>985</v>
      </c>
      <c r="AO638" s="144" t="s">
        <v>986</v>
      </c>
      <c r="AP638" s="144" t="s">
        <v>625</v>
      </c>
      <c r="AQ638" s="160" t="s">
        <v>922</v>
      </c>
      <c r="AR638" s="144" t="s">
        <v>929</v>
      </c>
    </row>
    <row r="639" spans="3:44">
      <c r="C639" s="160" t="s">
        <v>797</v>
      </c>
      <c r="D639" s="144" t="s">
        <v>726</v>
      </c>
      <c r="E639" s="161" t="s">
        <v>410</v>
      </c>
      <c r="F639" s="144" t="s">
        <v>479</v>
      </c>
      <c r="G639" s="144" t="s">
        <v>798</v>
      </c>
      <c r="H639" s="144" t="s">
        <v>727</v>
      </c>
      <c r="I639" s="144" t="s">
        <v>728</v>
      </c>
      <c r="J639" s="162">
        <v>1383120</v>
      </c>
      <c r="K639" s="163">
        <v>1383120</v>
      </c>
      <c r="L639" s="162">
        <v>1383120</v>
      </c>
      <c r="M639" s="162">
        <v>0</v>
      </c>
      <c r="N639" s="162">
        <v>0</v>
      </c>
      <c r="O639" s="162">
        <v>0</v>
      </c>
      <c r="P639" s="163">
        <v>0</v>
      </c>
      <c r="Q639" s="162">
        <v>0</v>
      </c>
      <c r="R639" s="162">
        <v>0</v>
      </c>
      <c r="S639" s="162">
        <v>0</v>
      </c>
      <c r="T639" s="162">
        <v>0</v>
      </c>
      <c r="U639" s="162">
        <v>1383120</v>
      </c>
      <c r="V639" s="162">
        <v>1383120</v>
      </c>
      <c r="W639" s="162">
        <v>1383120</v>
      </c>
      <c r="X639" s="162">
        <v>1383120</v>
      </c>
      <c r="Y639" s="162">
        <v>0</v>
      </c>
      <c r="Z639" s="162">
        <v>0</v>
      </c>
      <c r="AA639" s="162">
        <v>0</v>
      </c>
      <c r="AB639" s="162">
        <v>0</v>
      </c>
      <c r="AC639" s="162">
        <v>0</v>
      </c>
      <c r="AD639" s="144" t="s">
        <v>911</v>
      </c>
      <c r="AE639" s="165" t="s">
        <v>915</v>
      </c>
      <c r="AF639" s="144" t="s">
        <v>983</v>
      </c>
      <c r="AG639" s="144" t="s">
        <v>1133</v>
      </c>
      <c r="AH639" s="144" t="s">
        <v>919</v>
      </c>
      <c r="AI639" s="144" t="s">
        <v>919</v>
      </c>
      <c r="AJ639" s="144" t="s">
        <v>919</v>
      </c>
      <c r="AK639" s="144" t="s">
        <v>912</v>
      </c>
      <c r="AL639" s="144" t="s">
        <v>919</v>
      </c>
      <c r="AM639" s="144" t="s">
        <v>919</v>
      </c>
      <c r="AN639" s="144" t="s">
        <v>985</v>
      </c>
      <c r="AO639" s="144" t="s">
        <v>986</v>
      </c>
      <c r="AP639" s="144" t="s">
        <v>728</v>
      </c>
      <c r="AQ639" s="160" t="s">
        <v>922</v>
      </c>
      <c r="AR639" s="144" t="s">
        <v>929</v>
      </c>
    </row>
    <row r="640" spans="3:44">
      <c r="C640" s="160" t="s">
        <v>797</v>
      </c>
      <c r="D640" s="144" t="s">
        <v>626</v>
      </c>
      <c r="E640" s="161" t="s">
        <v>410</v>
      </c>
      <c r="F640" s="144" t="s">
        <v>479</v>
      </c>
      <c r="G640" s="144" t="s">
        <v>798</v>
      </c>
      <c r="H640" s="144" t="s">
        <v>627</v>
      </c>
      <c r="I640" s="144" t="s">
        <v>628</v>
      </c>
      <c r="J640" s="162">
        <v>15891190</v>
      </c>
      <c r="K640" s="163">
        <v>19023675</v>
      </c>
      <c r="L640" s="162">
        <v>19023675</v>
      </c>
      <c r="M640" s="162">
        <v>0</v>
      </c>
      <c r="N640" s="162">
        <v>0</v>
      </c>
      <c r="O640" s="162">
        <v>0</v>
      </c>
      <c r="P640" s="163">
        <v>16598321.58</v>
      </c>
      <c r="Q640" s="162">
        <v>16598321.58</v>
      </c>
      <c r="R640" s="162">
        <v>0</v>
      </c>
      <c r="S640" s="162">
        <v>16598321.58</v>
      </c>
      <c r="T640" s="162">
        <v>16598321.58</v>
      </c>
      <c r="U640" s="162">
        <v>2425353.42</v>
      </c>
      <c r="V640" s="162">
        <v>2425353.42</v>
      </c>
      <c r="W640" s="162">
        <v>2425353.42</v>
      </c>
      <c r="X640" s="162">
        <v>2425353.42</v>
      </c>
      <c r="Y640" s="162">
        <v>0</v>
      </c>
      <c r="Z640" s="162">
        <v>0</v>
      </c>
      <c r="AA640" s="162">
        <v>0</v>
      </c>
      <c r="AB640" s="164">
        <v>-8195212</v>
      </c>
      <c r="AC640" s="162">
        <v>11327697</v>
      </c>
      <c r="AD640" s="144" t="s">
        <v>911</v>
      </c>
      <c r="AE640" s="165" t="s">
        <v>915</v>
      </c>
      <c r="AF640" s="144" t="s">
        <v>983</v>
      </c>
      <c r="AG640" s="144" t="s">
        <v>1081</v>
      </c>
      <c r="AH640" s="144" t="s">
        <v>919</v>
      </c>
      <c r="AI640" s="144" t="s">
        <v>919</v>
      </c>
      <c r="AJ640" s="144" t="s">
        <v>919</v>
      </c>
      <c r="AK640" s="144" t="s">
        <v>912</v>
      </c>
      <c r="AL640" s="144" t="s">
        <v>919</v>
      </c>
      <c r="AM640" s="144" t="s">
        <v>919</v>
      </c>
      <c r="AN640" s="144" t="s">
        <v>985</v>
      </c>
      <c r="AO640" s="144" t="s">
        <v>986</v>
      </c>
      <c r="AP640" s="144" t="s">
        <v>628</v>
      </c>
      <c r="AQ640" s="160" t="s">
        <v>922</v>
      </c>
      <c r="AR640" s="144" t="s">
        <v>929</v>
      </c>
    </row>
    <row r="641" spans="3:44">
      <c r="C641" s="160" t="s">
        <v>797</v>
      </c>
      <c r="D641" s="144" t="s">
        <v>682</v>
      </c>
      <c r="E641" s="161" t="s">
        <v>410</v>
      </c>
      <c r="F641" s="144" t="s">
        <v>683</v>
      </c>
      <c r="G641" s="144" t="s">
        <v>798</v>
      </c>
      <c r="H641" s="144" t="s">
        <v>684</v>
      </c>
      <c r="I641" s="144" t="s">
        <v>684</v>
      </c>
      <c r="J641" s="162">
        <v>0</v>
      </c>
      <c r="K641" s="163">
        <v>896368</v>
      </c>
      <c r="L641" s="162">
        <v>896368</v>
      </c>
      <c r="M641" s="162">
        <v>0</v>
      </c>
      <c r="N641" s="162">
        <v>0</v>
      </c>
      <c r="O641" s="162">
        <v>0</v>
      </c>
      <c r="P641" s="163">
        <v>896367.67</v>
      </c>
      <c r="Q641" s="162">
        <v>896367.67</v>
      </c>
      <c r="R641" s="162">
        <v>0</v>
      </c>
      <c r="S641" s="162">
        <v>896367.67</v>
      </c>
      <c r="T641" s="162">
        <v>896367.67</v>
      </c>
      <c r="U641" s="162">
        <v>0.33</v>
      </c>
      <c r="V641" s="162">
        <v>0.33</v>
      </c>
      <c r="W641" s="162">
        <v>0.33</v>
      </c>
      <c r="X641" s="162">
        <v>0.33</v>
      </c>
      <c r="Y641" s="162">
        <v>0</v>
      </c>
      <c r="Z641" s="162">
        <v>0</v>
      </c>
      <c r="AA641" s="162">
        <v>0</v>
      </c>
      <c r="AB641" s="162">
        <v>0</v>
      </c>
      <c r="AC641" s="162">
        <v>896368</v>
      </c>
      <c r="AD641" s="144" t="s">
        <v>911</v>
      </c>
      <c r="AE641" s="165" t="s">
        <v>915</v>
      </c>
      <c r="AF641" s="144" t="s">
        <v>1105</v>
      </c>
      <c r="AG641" s="144" t="s">
        <v>1106</v>
      </c>
      <c r="AH641" s="144" t="s">
        <v>919</v>
      </c>
      <c r="AI641" s="144" t="s">
        <v>919</v>
      </c>
      <c r="AJ641" s="144" t="s">
        <v>919</v>
      </c>
      <c r="AK641" s="144" t="s">
        <v>912</v>
      </c>
      <c r="AL641" s="144" t="s">
        <v>919</v>
      </c>
      <c r="AM641" s="144" t="s">
        <v>919</v>
      </c>
      <c r="AN641" s="144" t="s">
        <v>985</v>
      </c>
      <c r="AO641" s="144" t="s">
        <v>1107</v>
      </c>
      <c r="AP641" s="144" t="s">
        <v>684</v>
      </c>
      <c r="AQ641" s="160" t="s">
        <v>922</v>
      </c>
      <c r="AR641" s="144" t="s">
        <v>929</v>
      </c>
    </row>
    <row r="642" spans="3:44">
      <c r="C642" s="160" t="s">
        <v>797</v>
      </c>
      <c r="D642" s="144" t="s">
        <v>685</v>
      </c>
      <c r="E642" s="161" t="s">
        <v>410</v>
      </c>
      <c r="F642" s="144" t="s">
        <v>686</v>
      </c>
      <c r="G642" s="144" t="s">
        <v>798</v>
      </c>
      <c r="H642" s="144" t="s">
        <v>687</v>
      </c>
      <c r="I642" s="144" t="s">
        <v>687</v>
      </c>
      <c r="J642" s="162">
        <v>5000000</v>
      </c>
      <c r="K642" s="163">
        <v>33922925</v>
      </c>
      <c r="L642" s="162">
        <v>33922925</v>
      </c>
      <c r="M642" s="162">
        <v>0</v>
      </c>
      <c r="N642" s="162">
        <v>0</v>
      </c>
      <c r="O642" s="162">
        <v>0</v>
      </c>
      <c r="P642" s="163">
        <v>20327672.199999999</v>
      </c>
      <c r="Q642" s="162">
        <v>20327672.199999999</v>
      </c>
      <c r="R642" s="162">
        <v>0</v>
      </c>
      <c r="S642" s="162">
        <v>20327672.199999999</v>
      </c>
      <c r="T642" s="162">
        <v>20327672.199999999</v>
      </c>
      <c r="U642" s="162">
        <v>13595252.800000001</v>
      </c>
      <c r="V642" s="162">
        <v>13595252.800000001</v>
      </c>
      <c r="W642" s="162">
        <v>13595252.800000001</v>
      </c>
      <c r="X642" s="162">
        <v>13595252.800000001</v>
      </c>
      <c r="Y642" s="162">
        <v>0</v>
      </c>
      <c r="Z642" s="162">
        <v>0</v>
      </c>
      <c r="AA642" s="162">
        <v>0</v>
      </c>
      <c r="AB642" s="162">
        <v>0</v>
      </c>
      <c r="AC642" s="162">
        <v>28922925</v>
      </c>
      <c r="AD642" s="144" t="s">
        <v>911</v>
      </c>
      <c r="AE642" s="165" t="s">
        <v>915</v>
      </c>
      <c r="AF642" s="144" t="s">
        <v>1105</v>
      </c>
      <c r="AG642" s="144" t="s">
        <v>1108</v>
      </c>
      <c r="AH642" s="144" t="s">
        <v>919</v>
      </c>
      <c r="AI642" s="144" t="s">
        <v>919</v>
      </c>
      <c r="AJ642" s="144" t="s">
        <v>919</v>
      </c>
      <c r="AK642" s="144" t="s">
        <v>912</v>
      </c>
      <c r="AL642" s="144" t="s">
        <v>919</v>
      </c>
      <c r="AM642" s="144" t="s">
        <v>919</v>
      </c>
      <c r="AN642" s="144" t="s">
        <v>985</v>
      </c>
      <c r="AO642" s="144" t="s">
        <v>1107</v>
      </c>
      <c r="AP642" s="144" t="s">
        <v>687</v>
      </c>
      <c r="AQ642" s="160" t="s">
        <v>922</v>
      </c>
      <c r="AR642" s="144" t="s">
        <v>929</v>
      </c>
    </row>
    <row r="643" spans="3:44">
      <c r="C643" s="160" t="s">
        <v>797</v>
      </c>
      <c r="D643" s="144" t="s">
        <v>488</v>
      </c>
      <c r="E643" s="161" t="s">
        <v>398</v>
      </c>
      <c r="F643" s="144" t="s">
        <v>489</v>
      </c>
      <c r="G643" s="144" t="s">
        <v>798</v>
      </c>
      <c r="H643" s="144" t="s">
        <v>490</v>
      </c>
      <c r="I643" s="144" t="s">
        <v>490</v>
      </c>
      <c r="J643" s="162">
        <v>0</v>
      </c>
      <c r="K643" s="163">
        <v>23481877</v>
      </c>
      <c r="L643" s="162">
        <v>23481877</v>
      </c>
      <c r="M643" s="162">
        <v>0</v>
      </c>
      <c r="N643" s="162">
        <v>0</v>
      </c>
      <c r="O643" s="162">
        <v>0</v>
      </c>
      <c r="P643" s="163">
        <v>0</v>
      </c>
      <c r="Q643" s="162">
        <v>0</v>
      </c>
      <c r="R643" s="162">
        <v>0</v>
      </c>
      <c r="S643" s="162">
        <v>0</v>
      </c>
      <c r="T643" s="162">
        <v>0</v>
      </c>
      <c r="U643" s="162">
        <v>23481877</v>
      </c>
      <c r="V643" s="162">
        <v>23481877</v>
      </c>
      <c r="W643" s="162">
        <v>23481877</v>
      </c>
      <c r="X643" s="162">
        <v>23481877</v>
      </c>
      <c r="Y643" s="162">
        <v>0</v>
      </c>
      <c r="Z643" s="162">
        <v>0</v>
      </c>
      <c r="AA643" s="162">
        <v>0</v>
      </c>
      <c r="AB643" s="162">
        <v>0</v>
      </c>
      <c r="AC643" s="162">
        <v>23481877</v>
      </c>
      <c r="AD643" s="144" t="s">
        <v>911</v>
      </c>
      <c r="AE643" s="165" t="s">
        <v>915</v>
      </c>
      <c r="AF643" s="144" t="s">
        <v>989</v>
      </c>
      <c r="AG643" s="144" t="s">
        <v>990</v>
      </c>
      <c r="AH643" s="144" t="s">
        <v>919</v>
      </c>
      <c r="AI643" s="144" t="s">
        <v>919</v>
      </c>
      <c r="AJ643" s="144" t="s">
        <v>919</v>
      </c>
      <c r="AK643" s="144" t="s">
        <v>912</v>
      </c>
      <c r="AL643" s="144" t="s">
        <v>919</v>
      </c>
      <c r="AM643" s="144" t="s">
        <v>919</v>
      </c>
      <c r="AN643" s="144" t="s">
        <v>985</v>
      </c>
      <c r="AO643" s="144" t="s">
        <v>991</v>
      </c>
      <c r="AP643" s="144" t="s">
        <v>490</v>
      </c>
      <c r="AQ643" s="160" t="s">
        <v>922</v>
      </c>
      <c r="AR643" s="144" t="s">
        <v>923</v>
      </c>
    </row>
    <row r="644" spans="3:44">
      <c r="C644" s="160" t="s">
        <v>797</v>
      </c>
      <c r="D644" s="144" t="s">
        <v>488</v>
      </c>
      <c r="E644" s="161" t="s">
        <v>410</v>
      </c>
      <c r="F644" s="144" t="s">
        <v>489</v>
      </c>
      <c r="G644" s="144" t="s">
        <v>798</v>
      </c>
      <c r="H644" s="144" t="s">
        <v>490</v>
      </c>
      <c r="I644" s="144" t="s">
        <v>490</v>
      </c>
      <c r="J644" s="162">
        <v>1945130309</v>
      </c>
      <c r="K644" s="163">
        <v>1821067537</v>
      </c>
      <c r="L644" s="162">
        <v>1821067537</v>
      </c>
      <c r="M644" s="162">
        <v>0</v>
      </c>
      <c r="N644" s="162">
        <v>0</v>
      </c>
      <c r="O644" s="162">
        <v>0</v>
      </c>
      <c r="P644" s="163">
        <v>1765737268.5999999</v>
      </c>
      <c r="Q644" s="162">
        <v>1755228639.8499999</v>
      </c>
      <c r="R644" s="162">
        <v>0</v>
      </c>
      <c r="S644" s="162">
        <v>1765737268.5999999</v>
      </c>
      <c r="T644" s="162">
        <v>1765737268.5999999</v>
      </c>
      <c r="U644" s="162">
        <v>55330268.399999999</v>
      </c>
      <c r="V644" s="162">
        <v>55330268.399999999</v>
      </c>
      <c r="W644" s="162">
        <v>55330268.399999999</v>
      </c>
      <c r="X644" s="162">
        <v>55330268.399999999</v>
      </c>
      <c r="Y644" s="162">
        <v>0</v>
      </c>
      <c r="Z644" s="162">
        <v>0</v>
      </c>
      <c r="AA644" s="162">
        <v>0</v>
      </c>
      <c r="AB644" s="164">
        <v>-124062772</v>
      </c>
      <c r="AC644" s="162">
        <v>0</v>
      </c>
      <c r="AD644" s="144" t="s">
        <v>911</v>
      </c>
      <c r="AE644" s="165" t="s">
        <v>915</v>
      </c>
      <c r="AF644" s="144" t="s">
        <v>989</v>
      </c>
      <c r="AG644" s="144" t="s">
        <v>990</v>
      </c>
      <c r="AH644" s="144" t="s">
        <v>919</v>
      </c>
      <c r="AI644" s="144" t="s">
        <v>919</v>
      </c>
      <c r="AJ644" s="144" t="s">
        <v>919</v>
      </c>
      <c r="AK644" s="144" t="s">
        <v>912</v>
      </c>
      <c r="AL644" s="144" t="s">
        <v>919</v>
      </c>
      <c r="AM644" s="144" t="s">
        <v>919</v>
      </c>
      <c r="AN644" s="144" t="s">
        <v>985</v>
      </c>
      <c r="AO644" s="144" t="s">
        <v>991</v>
      </c>
      <c r="AP644" s="144" t="s">
        <v>490</v>
      </c>
      <c r="AQ644" s="160" t="s">
        <v>922</v>
      </c>
      <c r="AR644" s="144" t="s">
        <v>929</v>
      </c>
    </row>
    <row r="645" spans="3:44">
      <c r="C645" s="160" t="s">
        <v>797</v>
      </c>
      <c r="D645" s="144" t="s">
        <v>818</v>
      </c>
      <c r="E645" s="161" t="s">
        <v>819</v>
      </c>
      <c r="F645" s="144" t="s">
        <v>492</v>
      </c>
      <c r="G645" s="144" t="s">
        <v>798</v>
      </c>
      <c r="H645" s="144" t="s">
        <v>559</v>
      </c>
      <c r="I645" s="144" t="s">
        <v>820</v>
      </c>
      <c r="J645" s="162">
        <v>0</v>
      </c>
      <c r="K645" s="163">
        <v>179219990.03</v>
      </c>
      <c r="L645" s="162">
        <v>179219990.03</v>
      </c>
      <c r="M645" s="162">
        <v>0</v>
      </c>
      <c r="N645" s="162">
        <v>0</v>
      </c>
      <c r="O645" s="162">
        <v>0</v>
      </c>
      <c r="P645" s="163">
        <v>179219990.03</v>
      </c>
      <c r="Q645" s="162">
        <v>179219990.03</v>
      </c>
      <c r="R645" s="162">
        <v>0</v>
      </c>
      <c r="S645" s="162">
        <v>179219990.03</v>
      </c>
      <c r="T645" s="162">
        <v>179219990.03</v>
      </c>
      <c r="U645" s="162">
        <v>0</v>
      </c>
      <c r="V645" s="162">
        <v>0</v>
      </c>
      <c r="W645" s="162">
        <v>0</v>
      </c>
      <c r="X645" s="162">
        <v>0</v>
      </c>
      <c r="Y645" s="162">
        <v>0</v>
      </c>
      <c r="Z645" s="162">
        <v>0</v>
      </c>
      <c r="AA645" s="162">
        <v>0</v>
      </c>
      <c r="AB645" s="162">
        <v>0</v>
      </c>
      <c r="AC645" s="162">
        <v>179219990.03</v>
      </c>
      <c r="AD645" s="144" t="s">
        <v>911</v>
      </c>
      <c r="AE645" s="165" t="s">
        <v>916</v>
      </c>
      <c r="AF645" s="144" t="s">
        <v>992</v>
      </c>
      <c r="AG645" s="144" t="s">
        <v>1043</v>
      </c>
      <c r="AH645" s="144" t="s">
        <v>1044</v>
      </c>
      <c r="AI645" s="144" t="s">
        <v>919</v>
      </c>
      <c r="AJ645" s="144" t="s">
        <v>919</v>
      </c>
      <c r="AK645" s="144" t="s">
        <v>912</v>
      </c>
      <c r="AL645" s="144" t="s">
        <v>1145</v>
      </c>
      <c r="AM645" s="144" t="s">
        <v>1146</v>
      </c>
      <c r="AN645" s="144" t="s">
        <v>994</v>
      </c>
      <c r="AO645" s="144" t="s">
        <v>995</v>
      </c>
      <c r="AP645" s="144" t="s">
        <v>1047</v>
      </c>
      <c r="AQ645" s="160" t="s">
        <v>922</v>
      </c>
      <c r="AR645" s="144" t="s">
        <v>1147</v>
      </c>
    </row>
    <row r="646" spans="3:44">
      <c r="C646" s="160" t="s">
        <v>797</v>
      </c>
      <c r="D646" s="144" t="s">
        <v>821</v>
      </c>
      <c r="E646" s="161" t="s">
        <v>398</v>
      </c>
      <c r="F646" s="144" t="s">
        <v>492</v>
      </c>
      <c r="G646" s="144" t="s">
        <v>798</v>
      </c>
      <c r="H646" s="144" t="s">
        <v>493</v>
      </c>
      <c r="I646" s="144" t="s">
        <v>494</v>
      </c>
      <c r="J646" s="162">
        <v>296785959</v>
      </c>
      <c r="K646" s="163">
        <v>295371156</v>
      </c>
      <c r="L646" s="162">
        <v>295371156</v>
      </c>
      <c r="M646" s="162">
        <v>0</v>
      </c>
      <c r="N646" s="162">
        <v>0</v>
      </c>
      <c r="O646" s="162">
        <v>0</v>
      </c>
      <c r="P646" s="163">
        <v>260740753.05000001</v>
      </c>
      <c r="Q646" s="162">
        <v>260740753.05000001</v>
      </c>
      <c r="R646" s="162">
        <v>0</v>
      </c>
      <c r="S646" s="162">
        <v>260740753.05000001</v>
      </c>
      <c r="T646" s="162">
        <v>260740753.05000001</v>
      </c>
      <c r="U646" s="162">
        <v>34630402.950000003</v>
      </c>
      <c r="V646" s="162">
        <v>34630402.950000003</v>
      </c>
      <c r="W646" s="162">
        <v>34630402.950000003</v>
      </c>
      <c r="X646" s="162">
        <v>34630402.950000003</v>
      </c>
      <c r="Y646" s="162">
        <v>0</v>
      </c>
      <c r="Z646" s="162">
        <v>0</v>
      </c>
      <c r="AA646" s="162">
        <v>0</v>
      </c>
      <c r="AB646" s="164">
        <v>-1414803</v>
      </c>
      <c r="AC646" s="162">
        <v>0</v>
      </c>
      <c r="AD646" s="144" t="s">
        <v>911</v>
      </c>
      <c r="AE646" s="165" t="s">
        <v>916</v>
      </c>
      <c r="AF646" s="144" t="s">
        <v>992</v>
      </c>
      <c r="AG646" s="144" t="s">
        <v>993</v>
      </c>
      <c r="AH646" s="144" t="s">
        <v>934</v>
      </c>
      <c r="AI646" s="144" t="s">
        <v>919</v>
      </c>
      <c r="AJ646" s="144" t="s">
        <v>919</v>
      </c>
      <c r="AK646" s="144" t="s">
        <v>912</v>
      </c>
      <c r="AL646" s="144" t="s">
        <v>919</v>
      </c>
      <c r="AM646" s="144" t="s">
        <v>919</v>
      </c>
      <c r="AN646" s="144" t="s">
        <v>994</v>
      </c>
      <c r="AO646" s="144" t="s">
        <v>995</v>
      </c>
      <c r="AP646" s="144" t="s">
        <v>996</v>
      </c>
      <c r="AQ646" s="160" t="s">
        <v>922</v>
      </c>
      <c r="AR646" s="144" t="s">
        <v>923</v>
      </c>
    </row>
    <row r="647" spans="3:44">
      <c r="C647" s="160" t="s">
        <v>797</v>
      </c>
      <c r="D647" s="144" t="s">
        <v>822</v>
      </c>
      <c r="E647" s="161" t="s">
        <v>398</v>
      </c>
      <c r="F647" s="144" t="s">
        <v>492</v>
      </c>
      <c r="G647" s="144" t="s">
        <v>798</v>
      </c>
      <c r="H647" s="144" t="s">
        <v>496</v>
      </c>
      <c r="I647" s="144" t="s">
        <v>497</v>
      </c>
      <c r="J647" s="162">
        <v>52621623</v>
      </c>
      <c r="K647" s="163">
        <v>52406232</v>
      </c>
      <c r="L647" s="162">
        <v>52406232</v>
      </c>
      <c r="M647" s="162">
        <v>0</v>
      </c>
      <c r="N647" s="162">
        <v>0</v>
      </c>
      <c r="O647" s="162">
        <v>0</v>
      </c>
      <c r="P647" s="163">
        <v>46758160.600000001</v>
      </c>
      <c r="Q647" s="162">
        <v>46758160.600000001</v>
      </c>
      <c r="R647" s="162">
        <v>0</v>
      </c>
      <c r="S647" s="162">
        <v>46758160.600000001</v>
      </c>
      <c r="T647" s="162">
        <v>46758160.600000001</v>
      </c>
      <c r="U647" s="162">
        <v>5648071.4000000004</v>
      </c>
      <c r="V647" s="162">
        <v>5648071.4000000004</v>
      </c>
      <c r="W647" s="162">
        <v>5648071.4000000004</v>
      </c>
      <c r="X647" s="162">
        <v>5648071.4000000004</v>
      </c>
      <c r="Y647" s="162">
        <v>0</v>
      </c>
      <c r="Z647" s="162">
        <v>0</v>
      </c>
      <c r="AA647" s="162">
        <v>0</v>
      </c>
      <c r="AB647" s="164">
        <v>-215391</v>
      </c>
      <c r="AC647" s="162">
        <v>0</v>
      </c>
      <c r="AD647" s="144" t="s">
        <v>911</v>
      </c>
      <c r="AE647" s="165" t="s">
        <v>916</v>
      </c>
      <c r="AF647" s="144" t="s">
        <v>992</v>
      </c>
      <c r="AG647" s="144" t="s">
        <v>993</v>
      </c>
      <c r="AH647" s="144" t="s">
        <v>997</v>
      </c>
      <c r="AI647" s="144" t="s">
        <v>919</v>
      </c>
      <c r="AJ647" s="144" t="s">
        <v>919</v>
      </c>
      <c r="AK647" s="144" t="s">
        <v>912</v>
      </c>
      <c r="AL647" s="144" t="s">
        <v>919</v>
      </c>
      <c r="AM647" s="144" t="s">
        <v>919</v>
      </c>
      <c r="AN647" s="144" t="s">
        <v>994</v>
      </c>
      <c r="AO647" s="144" t="s">
        <v>995</v>
      </c>
      <c r="AP647" s="144" t="s">
        <v>996</v>
      </c>
      <c r="AQ647" s="160" t="s">
        <v>922</v>
      </c>
      <c r="AR647" s="144" t="s">
        <v>923</v>
      </c>
    </row>
    <row r="648" spans="3:44">
      <c r="C648" s="160" t="s">
        <v>797</v>
      </c>
      <c r="D648" s="144" t="s">
        <v>823</v>
      </c>
      <c r="E648" s="161" t="s">
        <v>398</v>
      </c>
      <c r="F648" s="144" t="s">
        <v>492</v>
      </c>
      <c r="G648" s="144" t="s">
        <v>824</v>
      </c>
      <c r="H648" s="144" t="s">
        <v>825</v>
      </c>
      <c r="I648" s="144" t="s">
        <v>826</v>
      </c>
      <c r="J648" s="162">
        <v>74272138</v>
      </c>
      <c r="K648" s="163">
        <v>74272138</v>
      </c>
      <c r="L648" s="162">
        <v>74272138</v>
      </c>
      <c r="M648" s="162">
        <v>0</v>
      </c>
      <c r="N648" s="162">
        <v>0</v>
      </c>
      <c r="O648" s="162">
        <v>0</v>
      </c>
      <c r="P648" s="163">
        <v>70942178.75</v>
      </c>
      <c r="Q648" s="162">
        <v>70942178.75</v>
      </c>
      <c r="R648" s="162">
        <v>0</v>
      </c>
      <c r="S648" s="162">
        <v>70942178.75</v>
      </c>
      <c r="T648" s="162">
        <v>70942178.75</v>
      </c>
      <c r="U648" s="162">
        <v>3329959.25</v>
      </c>
      <c r="V648" s="162">
        <v>3329959.25</v>
      </c>
      <c r="W648" s="162">
        <v>3329959.25</v>
      </c>
      <c r="X648" s="162">
        <v>3329959.25</v>
      </c>
      <c r="Y648" s="162">
        <v>0</v>
      </c>
      <c r="Z648" s="162">
        <v>0</v>
      </c>
      <c r="AA648" s="162">
        <v>0</v>
      </c>
      <c r="AB648" s="162">
        <v>0</v>
      </c>
      <c r="AC648" s="162">
        <v>0</v>
      </c>
      <c r="AD648" s="144" t="s">
        <v>911</v>
      </c>
      <c r="AE648" s="165" t="s">
        <v>916</v>
      </c>
      <c r="AF648" s="144" t="s">
        <v>992</v>
      </c>
      <c r="AG648" s="144" t="s">
        <v>993</v>
      </c>
      <c r="AH648" s="144" t="s">
        <v>1038</v>
      </c>
      <c r="AI648" s="144" t="s">
        <v>919</v>
      </c>
      <c r="AJ648" s="144" t="s">
        <v>919</v>
      </c>
      <c r="AK648" s="144" t="s">
        <v>912</v>
      </c>
      <c r="AL648" s="144" t="s">
        <v>1148</v>
      </c>
      <c r="AM648" s="144" t="s">
        <v>1149</v>
      </c>
      <c r="AN648" s="144" t="s">
        <v>994</v>
      </c>
      <c r="AO648" s="144" t="s">
        <v>995</v>
      </c>
      <c r="AP648" s="144" t="s">
        <v>996</v>
      </c>
      <c r="AQ648" s="160" t="s">
        <v>922</v>
      </c>
      <c r="AR648" s="144" t="s">
        <v>923</v>
      </c>
    </row>
    <row r="649" spans="3:44">
      <c r="C649" s="160" t="s">
        <v>797</v>
      </c>
      <c r="D649" s="144" t="s">
        <v>827</v>
      </c>
      <c r="E649" s="161" t="s">
        <v>398</v>
      </c>
      <c r="F649" s="144" t="s">
        <v>492</v>
      </c>
      <c r="G649" s="144" t="s">
        <v>824</v>
      </c>
      <c r="H649" s="144" t="s">
        <v>828</v>
      </c>
      <c r="I649" s="144" t="s">
        <v>829</v>
      </c>
      <c r="J649" s="162">
        <v>240496102</v>
      </c>
      <c r="K649" s="163">
        <v>240496102</v>
      </c>
      <c r="L649" s="162">
        <v>240496102</v>
      </c>
      <c r="M649" s="162">
        <v>0</v>
      </c>
      <c r="N649" s="162">
        <v>0</v>
      </c>
      <c r="O649" s="162">
        <v>0</v>
      </c>
      <c r="P649" s="163">
        <v>235022714.08000001</v>
      </c>
      <c r="Q649" s="162">
        <v>235022714.08000001</v>
      </c>
      <c r="R649" s="162">
        <v>0</v>
      </c>
      <c r="S649" s="162">
        <v>235022714.08000001</v>
      </c>
      <c r="T649" s="162">
        <v>235022714.08000001</v>
      </c>
      <c r="U649" s="162">
        <v>5473387.9199999999</v>
      </c>
      <c r="V649" s="162">
        <v>5473387.9199999999</v>
      </c>
      <c r="W649" s="162">
        <v>5473387.9199999999</v>
      </c>
      <c r="X649" s="162">
        <v>5473387.9199999999</v>
      </c>
      <c r="Y649" s="162">
        <v>0</v>
      </c>
      <c r="Z649" s="162">
        <v>0</v>
      </c>
      <c r="AA649" s="162">
        <v>0</v>
      </c>
      <c r="AB649" s="162">
        <v>0</v>
      </c>
      <c r="AC649" s="162">
        <v>0</v>
      </c>
      <c r="AD649" s="144" t="s">
        <v>911</v>
      </c>
      <c r="AE649" s="165" t="s">
        <v>916</v>
      </c>
      <c r="AF649" s="144" t="s">
        <v>992</v>
      </c>
      <c r="AG649" s="144" t="s">
        <v>1150</v>
      </c>
      <c r="AH649" s="144" t="s">
        <v>1151</v>
      </c>
      <c r="AI649" s="144" t="s">
        <v>919</v>
      </c>
      <c r="AJ649" s="144" t="s">
        <v>919</v>
      </c>
      <c r="AK649" s="144" t="s">
        <v>912</v>
      </c>
      <c r="AL649" s="144" t="s">
        <v>1152</v>
      </c>
      <c r="AM649" s="144" t="s">
        <v>1153</v>
      </c>
      <c r="AN649" s="144" t="s">
        <v>994</v>
      </c>
      <c r="AO649" s="144" t="s">
        <v>995</v>
      </c>
      <c r="AP649" s="144" t="s">
        <v>1154</v>
      </c>
      <c r="AQ649" s="160" t="s">
        <v>922</v>
      </c>
      <c r="AR649" s="144" t="s">
        <v>923</v>
      </c>
    </row>
    <row r="650" spans="3:44">
      <c r="C650" s="160" t="s">
        <v>797</v>
      </c>
      <c r="D650" s="144" t="s">
        <v>830</v>
      </c>
      <c r="E650" s="161" t="s">
        <v>398</v>
      </c>
      <c r="F650" s="144" t="s">
        <v>400</v>
      </c>
      <c r="G650" s="144" t="s">
        <v>798</v>
      </c>
      <c r="H650" s="144" t="s">
        <v>831</v>
      </c>
      <c r="I650" s="144" t="s">
        <v>831</v>
      </c>
      <c r="J650" s="162">
        <v>0</v>
      </c>
      <c r="K650" s="163">
        <v>200000</v>
      </c>
      <c r="L650" s="162">
        <v>200000</v>
      </c>
      <c r="M650" s="162">
        <v>0</v>
      </c>
      <c r="N650" s="162">
        <v>0</v>
      </c>
      <c r="O650" s="162">
        <v>0</v>
      </c>
      <c r="P650" s="163">
        <v>200000</v>
      </c>
      <c r="Q650" s="162">
        <v>200000</v>
      </c>
      <c r="R650" s="162">
        <v>0</v>
      </c>
      <c r="S650" s="162">
        <v>200000</v>
      </c>
      <c r="T650" s="162">
        <v>200000</v>
      </c>
      <c r="U650" s="162">
        <v>0</v>
      </c>
      <c r="V650" s="162">
        <v>0</v>
      </c>
      <c r="W650" s="162">
        <v>0</v>
      </c>
      <c r="X650" s="162">
        <v>0</v>
      </c>
      <c r="Y650" s="162">
        <v>0</v>
      </c>
      <c r="Z650" s="162">
        <v>0</v>
      </c>
      <c r="AA650" s="162">
        <v>0</v>
      </c>
      <c r="AB650" s="162">
        <v>0</v>
      </c>
      <c r="AC650" s="162">
        <v>200000</v>
      </c>
      <c r="AD650" s="144" t="s">
        <v>911</v>
      </c>
      <c r="AE650" s="165" t="s">
        <v>916</v>
      </c>
      <c r="AF650" s="144" t="s">
        <v>1115</v>
      </c>
      <c r="AG650" s="144" t="s">
        <v>1155</v>
      </c>
      <c r="AH650" s="144" t="s">
        <v>919</v>
      </c>
      <c r="AI650" s="144" t="s">
        <v>919</v>
      </c>
      <c r="AJ650" s="144" t="s">
        <v>919</v>
      </c>
      <c r="AK650" s="144" t="s">
        <v>912</v>
      </c>
      <c r="AL650" s="144" t="s">
        <v>919</v>
      </c>
      <c r="AM650" s="144" t="s">
        <v>919</v>
      </c>
      <c r="AN650" s="144" t="s">
        <v>994</v>
      </c>
      <c r="AO650" s="144" t="s">
        <v>1117</v>
      </c>
      <c r="AP650" s="144" t="s">
        <v>831</v>
      </c>
      <c r="AQ650" s="160" t="s">
        <v>922</v>
      </c>
      <c r="AR650" s="144" t="s">
        <v>923</v>
      </c>
    </row>
    <row r="651" spans="3:44">
      <c r="C651" s="160" t="s">
        <v>797</v>
      </c>
      <c r="D651" s="144" t="s">
        <v>498</v>
      </c>
      <c r="E651" s="161" t="s">
        <v>398</v>
      </c>
      <c r="F651" s="144" t="s">
        <v>400</v>
      </c>
      <c r="G651" s="144" t="s">
        <v>798</v>
      </c>
      <c r="H651" s="144" t="s">
        <v>499</v>
      </c>
      <c r="I651" s="144" t="s">
        <v>499</v>
      </c>
      <c r="J651" s="162">
        <v>354647900</v>
      </c>
      <c r="K651" s="163">
        <v>354275163</v>
      </c>
      <c r="L651" s="162">
        <v>354275163</v>
      </c>
      <c r="M651" s="162">
        <v>0</v>
      </c>
      <c r="N651" s="162">
        <v>0</v>
      </c>
      <c r="O651" s="162">
        <v>0</v>
      </c>
      <c r="P651" s="163">
        <v>335175384.54000002</v>
      </c>
      <c r="Q651" s="162">
        <v>335175384.54000002</v>
      </c>
      <c r="R651" s="162">
        <v>0</v>
      </c>
      <c r="S651" s="162">
        <v>335175384.54000002</v>
      </c>
      <c r="T651" s="162">
        <v>335175384.54000002</v>
      </c>
      <c r="U651" s="162">
        <v>19099778.460000001</v>
      </c>
      <c r="V651" s="162">
        <v>19099778.460000001</v>
      </c>
      <c r="W651" s="162">
        <v>19099778.460000001</v>
      </c>
      <c r="X651" s="162">
        <v>19099778.460000001</v>
      </c>
      <c r="Y651" s="162">
        <v>0</v>
      </c>
      <c r="Z651" s="162">
        <v>0</v>
      </c>
      <c r="AA651" s="162">
        <v>0</v>
      </c>
      <c r="AB651" s="164">
        <v>-372737</v>
      </c>
      <c r="AC651" s="162">
        <v>0</v>
      </c>
      <c r="AD651" s="144" t="s">
        <v>911</v>
      </c>
      <c r="AE651" s="165" t="s">
        <v>916</v>
      </c>
      <c r="AF651" s="144" t="s">
        <v>998</v>
      </c>
      <c r="AG651" s="144" t="s">
        <v>999</v>
      </c>
      <c r="AH651" s="144" t="s">
        <v>919</v>
      </c>
      <c r="AI651" s="144" t="s">
        <v>919</v>
      </c>
      <c r="AJ651" s="144" t="s">
        <v>919</v>
      </c>
      <c r="AK651" s="144" t="s">
        <v>912</v>
      </c>
      <c r="AL651" s="144" t="s">
        <v>919</v>
      </c>
      <c r="AM651" s="144" t="s">
        <v>919</v>
      </c>
      <c r="AN651" s="144" t="s">
        <v>994</v>
      </c>
      <c r="AO651" s="144" t="s">
        <v>1000</v>
      </c>
      <c r="AP651" s="144" t="s">
        <v>499</v>
      </c>
      <c r="AQ651" s="160" t="s">
        <v>922</v>
      </c>
      <c r="AR651" s="144" t="s">
        <v>923</v>
      </c>
    </row>
    <row r="652" spans="3:44">
      <c r="C652" s="160" t="s">
        <v>797</v>
      </c>
      <c r="D652" s="144" t="s">
        <v>500</v>
      </c>
      <c r="E652" s="161" t="s">
        <v>398</v>
      </c>
      <c r="F652" s="144" t="s">
        <v>400</v>
      </c>
      <c r="G652" s="144" t="s">
        <v>798</v>
      </c>
      <c r="H652" s="144" t="s">
        <v>501</v>
      </c>
      <c r="I652" s="144" t="s">
        <v>501</v>
      </c>
      <c r="J652" s="162">
        <v>56622420</v>
      </c>
      <c r="K652" s="163">
        <v>86622420</v>
      </c>
      <c r="L652" s="162">
        <v>86622420</v>
      </c>
      <c r="M652" s="162">
        <v>0</v>
      </c>
      <c r="N652" s="162">
        <v>0</v>
      </c>
      <c r="O652" s="162">
        <v>0</v>
      </c>
      <c r="P652" s="163">
        <v>72037600.5</v>
      </c>
      <c r="Q652" s="162">
        <v>72037600.5</v>
      </c>
      <c r="R652" s="162">
        <v>0</v>
      </c>
      <c r="S652" s="162">
        <v>72037600.5</v>
      </c>
      <c r="T652" s="162">
        <v>72037600.5</v>
      </c>
      <c r="U652" s="162">
        <v>14584819.5</v>
      </c>
      <c r="V652" s="162">
        <v>14584819.5</v>
      </c>
      <c r="W652" s="162">
        <v>14584819.5</v>
      </c>
      <c r="X652" s="162">
        <v>14584819.5</v>
      </c>
      <c r="Y652" s="162">
        <v>0</v>
      </c>
      <c r="Z652" s="162">
        <v>0</v>
      </c>
      <c r="AA652" s="162">
        <v>0</v>
      </c>
      <c r="AB652" s="162">
        <v>0</v>
      </c>
      <c r="AC652" s="162">
        <v>30000000</v>
      </c>
      <c r="AD652" s="144" t="s">
        <v>911</v>
      </c>
      <c r="AE652" s="165" t="s">
        <v>916</v>
      </c>
      <c r="AF652" s="144" t="s">
        <v>998</v>
      </c>
      <c r="AG652" s="144" t="s">
        <v>1001</v>
      </c>
      <c r="AH652" s="144" t="s">
        <v>919</v>
      </c>
      <c r="AI652" s="144" t="s">
        <v>919</v>
      </c>
      <c r="AJ652" s="144" t="s">
        <v>919</v>
      </c>
      <c r="AK652" s="144" t="s">
        <v>912</v>
      </c>
      <c r="AL652" s="144" t="s">
        <v>919</v>
      </c>
      <c r="AM652" s="144" t="s">
        <v>919</v>
      </c>
      <c r="AN652" s="144" t="s">
        <v>994</v>
      </c>
      <c r="AO652" s="144" t="s">
        <v>1000</v>
      </c>
      <c r="AP652" s="144" t="s">
        <v>501</v>
      </c>
      <c r="AQ652" s="160" t="s">
        <v>922</v>
      </c>
      <c r="AR652" s="144" t="s">
        <v>923</v>
      </c>
    </row>
    <row r="653" spans="3:44">
      <c r="C653" s="160" t="s">
        <v>797</v>
      </c>
      <c r="D653" s="144" t="s">
        <v>502</v>
      </c>
      <c r="E653" s="161" t="s">
        <v>398</v>
      </c>
      <c r="F653" s="144" t="s">
        <v>400</v>
      </c>
      <c r="G653" s="144" t="s">
        <v>798</v>
      </c>
      <c r="H653" s="144" t="s">
        <v>503</v>
      </c>
      <c r="I653" s="144" t="s">
        <v>503</v>
      </c>
      <c r="J653" s="162">
        <v>15000000</v>
      </c>
      <c r="K653" s="163">
        <v>15372737</v>
      </c>
      <c r="L653" s="162">
        <v>15372737</v>
      </c>
      <c r="M653" s="162">
        <v>0</v>
      </c>
      <c r="N653" s="162">
        <v>0</v>
      </c>
      <c r="O653" s="162">
        <v>0</v>
      </c>
      <c r="P653" s="163">
        <v>3528752.57</v>
      </c>
      <c r="Q653" s="162">
        <v>3528752.57</v>
      </c>
      <c r="R653" s="162">
        <v>0</v>
      </c>
      <c r="S653" s="162">
        <v>3528752.57</v>
      </c>
      <c r="T653" s="162">
        <v>3528752.57</v>
      </c>
      <c r="U653" s="162">
        <v>11843984.43</v>
      </c>
      <c r="V653" s="162">
        <v>11843984.43</v>
      </c>
      <c r="W653" s="162">
        <v>11843984.43</v>
      </c>
      <c r="X653" s="162">
        <v>11843984.43</v>
      </c>
      <c r="Y653" s="162">
        <v>0</v>
      </c>
      <c r="Z653" s="162">
        <v>0</v>
      </c>
      <c r="AA653" s="162">
        <v>0</v>
      </c>
      <c r="AB653" s="162">
        <v>0</v>
      </c>
      <c r="AC653" s="162">
        <v>372737</v>
      </c>
      <c r="AD653" s="144" t="s">
        <v>911</v>
      </c>
      <c r="AE653" s="165" t="s">
        <v>916</v>
      </c>
      <c r="AF653" s="144" t="s">
        <v>1002</v>
      </c>
      <c r="AG653" s="144" t="s">
        <v>1003</v>
      </c>
      <c r="AH653" s="144" t="s">
        <v>919</v>
      </c>
      <c r="AI653" s="144" t="s">
        <v>919</v>
      </c>
      <c r="AJ653" s="144" t="s">
        <v>919</v>
      </c>
      <c r="AK653" s="144" t="s">
        <v>912</v>
      </c>
      <c r="AL653" s="144" t="s">
        <v>919</v>
      </c>
      <c r="AM653" s="144" t="s">
        <v>919</v>
      </c>
      <c r="AN653" s="144" t="s">
        <v>994</v>
      </c>
      <c r="AO653" s="144" t="s">
        <v>1004</v>
      </c>
      <c r="AP653" s="144" t="s">
        <v>503</v>
      </c>
      <c r="AQ653" s="160" t="s">
        <v>922</v>
      </c>
      <c r="AR653" s="144" t="s">
        <v>923</v>
      </c>
    </row>
    <row r="654" spans="3:44">
      <c r="C654" s="160" t="s">
        <v>797</v>
      </c>
      <c r="D654" s="144" t="s">
        <v>704</v>
      </c>
      <c r="E654" s="161" t="s">
        <v>398</v>
      </c>
      <c r="F654" s="144" t="s">
        <v>400</v>
      </c>
      <c r="G654" s="144" t="s">
        <v>798</v>
      </c>
      <c r="H654" s="144" t="s">
        <v>705</v>
      </c>
      <c r="I654" s="144" t="s">
        <v>706</v>
      </c>
      <c r="J654" s="162">
        <v>12500000</v>
      </c>
      <c r="K654" s="163">
        <v>39500000</v>
      </c>
      <c r="L654" s="162">
        <v>39500000</v>
      </c>
      <c r="M654" s="162">
        <v>0</v>
      </c>
      <c r="N654" s="162">
        <v>0</v>
      </c>
      <c r="O654" s="162">
        <v>0</v>
      </c>
      <c r="P654" s="163">
        <v>38782721.530000001</v>
      </c>
      <c r="Q654" s="162">
        <v>38782721.530000001</v>
      </c>
      <c r="R654" s="162">
        <v>0</v>
      </c>
      <c r="S654" s="162">
        <v>38782721.530000001</v>
      </c>
      <c r="T654" s="162">
        <v>38782721.530000001</v>
      </c>
      <c r="U654" s="162">
        <v>717278.47</v>
      </c>
      <c r="V654" s="162">
        <v>717278.47</v>
      </c>
      <c r="W654" s="162">
        <v>717278.47</v>
      </c>
      <c r="X654" s="162">
        <v>717278.47</v>
      </c>
      <c r="Y654" s="162">
        <v>0</v>
      </c>
      <c r="Z654" s="162">
        <v>0</v>
      </c>
      <c r="AA654" s="162">
        <v>0</v>
      </c>
      <c r="AB654" s="162">
        <v>0</v>
      </c>
      <c r="AC654" s="162">
        <v>27000000</v>
      </c>
      <c r="AD654" s="144" t="s">
        <v>911</v>
      </c>
      <c r="AE654" s="165" t="s">
        <v>916</v>
      </c>
      <c r="AF654" s="144" t="s">
        <v>1002</v>
      </c>
      <c r="AG654" s="144" t="s">
        <v>1118</v>
      </c>
      <c r="AH654" s="144" t="s">
        <v>919</v>
      </c>
      <c r="AI654" s="144" t="s">
        <v>919</v>
      </c>
      <c r="AJ654" s="144" t="s">
        <v>919</v>
      </c>
      <c r="AK654" s="144" t="s">
        <v>912</v>
      </c>
      <c r="AL654" s="144" t="s">
        <v>919</v>
      </c>
      <c r="AM654" s="144" t="s">
        <v>919</v>
      </c>
      <c r="AN654" s="144" t="s">
        <v>994</v>
      </c>
      <c r="AO654" s="144" t="s">
        <v>1004</v>
      </c>
      <c r="AP654" s="144" t="s">
        <v>706</v>
      </c>
      <c r="AQ654" s="160" t="s">
        <v>922</v>
      </c>
      <c r="AR654" s="144" t="s">
        <v>923</v>
      </c>
    </row>
    <row r="655" spans="3:44">
      <c r="C655" s="160" t="s">
        <v>797</v>
      </c>
      <c r="D655" s="144" t="s">
        <v>832</v>
      </c>
      <c r="E655" s="161" t="s">
        <v>398</v>
      </c>
      <c r="F655" s="144" t="s">
        <v>564</v>
      </c>
      <c r="G655" s="144" t="s">
        <v>798</v>
      </c>
      <c r="H655" s="144" t="s">
        <v>833</v>
      </c>
      <c r="I655" s="144" t="s">
        <v>834</v>
      </c>
      <c r="J655" s="162">
        <v>3355000</v>
      </c>
      <c r="K655" s="163">
        <v>3355000</v>
      </c>
      <c r="L655" s="162">
        <v>3355000</v>
      </c>
      <c r="M655" s="162">
        <v>0</v>
      </c>
      <c r="N655" s="162">
        <v>0</v>
      </c>
      <c r="O655" s="162">
        <v>0</v>
      </c>
      <c r="P655" s="163">
        <v>3338400</v>
      </c>
      <c r="Q655" s="162">
        <v>3338400</v>
      </c>
      <c r="R655" s="162">
        <v>0</v>
      </c>
      <c r="S655" s="162">
        <v>3338400</v>
      </c>
      <c r="T655" s="162">
        <v>3338400</v>
      </c>
      <c r="U655" s="162">
        <v>16600</v>
      </c>
      <c r="V655" s="162">
        <v>16600</v>
      </c>
      <c r="W655" s="162">
        <v>16600</v>
      </c>
      <c r="X655" s="162">
        <v>16600</v>
      </c>
      <c r="Y655" s="162">
        <v>0</v>
      </c>
      <c r="Z655" s="162">
        <v>0</v>
      </c>
      <c r="AA655" s="162">
        <v>0</v>
      </c>
      <c r="AB655" s="162">
        <v>0</v>
      </c>
      <c r="AC655" s="162">
        <v>0</v>
      </c>
      <c r="AD655" s="144" t="s">
        <v>911</v>
      </c>
      <c r="AE655" s="165" t="s">
        <v>916</v>
      </c>
      <c r="AF655" s="144" t="s">
        <v>1050</v>
      </c>
      <c r="AG655" s="144" t="s">
        <v>1051</v>
      </c>
      <c r="AH655" s="144" t="s">
        <v>973</v>
      </c>
      <c r="AI655" s="144" t="s">
        <v>919</v>
      </c>
      <c r="AJ655" s="144" t="s">
        <v>919</v>
      </c>
      <c r="AK655" s="144" t="s">
        <v>912</v>
      </c>
      <c r="AL655" s="144" t="s">
        <v>1156</v>
      </c>
      <c r="AM655" s="144" t="s">
        <v>1157</v>
      </c>
      <c r="AN655" s="144" t="s">
        <v>994</v>
      </c>
      <c r="AO655" s="144" t="s">
        <v>1055</v>
      </c>
      <c r="AP655" s="144" t="s">
        <v>1056</v>
      </c>
      <c r="AQ655" s="160" t="s">
        <v>922</v>
      </c>
      <c r="AR655" s="144" t="s">
        <v>923</v>
      </c>
    </row>
    <row r="656" spans="3:44">
      <c r="C656" s="160" t="s">
        <v>797</v>
      </c>
      <c r="D656" s="144" t="s">
        <v>835</v>
      </c>
      <c r="E656" s="161" t="s">
        <v>398</v>
      </c>
      <c r="F656" s="144" t="s">
        <v>564</v>
      </c>
      <c r="G656" s="144" t="s">
        <v>798</v>
      </c>
      <c r="H656" s="144" t="s">
        <v>572</v>
      </c>
      <c r="I656" s="144" t="s">
        <v>573</v>
      </c>
      <c r="J656" s="162">
        <v>250000</v>
      </c>
      <c r="K656" s="163">
        <v>250000</v>
      </c>
      <c r="L656" s="162">
        <v>250000</v>
      </c>
      <c r="M656" s="162">
        <v>0</v>
      </c>
      <c r="N656" s="162">
        <v>0</v>
      </c>
      <c r="O656" s="162">
        <v>0</v>
      </c>
      <c r="P656" s="163">
        <v>250000</v>
      </c>
      <c r="Q656" s="162">
        <v>250000</v>
      </c>
      <c r="R656" s="162">
        <v>0</v>
      </c>
      <c r="S656" s="162">
        <v>250000</v>
      </c>
      <c r="T656" s="162">
        <v>250000</v>
      </c>
      <c r="U656" s="162">
        <v>0</v>
      </c>
      <c r="V656" s="162">
        <v>0</v>
      </c>
      <c r="W656" s="162">
        <v>0</v>
      </c>
      <c r="X656" s="162">
        <v>0</v>
      </c>
      <c r="Y656" s="162">
        <v>0</v>
      </c>
      <c r="Z656" s="162">
        <v>0</v>
      </c>
      <c r="AA656" s="162">
        <v>0</v>
      </c>
      <c r="AB656" s="162">
        <v>0</v>
      </c>
      <c r="AC656" s="162">
        <v>0</v>
      </c>
      <c r="AD656" s="144" t="s">
        <v>911</v>
      </c>
      <c r="AE656" s="165" t="s">
        <v>916</v>
      </c>
      <c r="AF656" s="144" t="s">
        <v>1050</v>
      </c>
      <c r="AG656" s="144" t="s">
        <v>1051</v>
      </c>
      <c r="AH656" s="144" t="s">
        <v>1060</v>
      </c>
      <c r="AI656" s="144" t="s">
        <v>919</v>
      </c>
      <c r="AJ656" s="144" t="s">
        <v>919</v>
      </c>
      <c r="AK656" s="144" t="s">
        <v>912</v>
      </c>
      <c r="AL656" s="144" t="s">
        <v>1158</v>
      </c>
      <c r="AM656" s="144" t="s">
        <v>1159</v>
      </c>
      <c r="AN656" s="144" t="s">
        <v>994</v>
      </c>
      <c r="AO656" s="144" t="s">
        <v>1055</v>
      </c>
      <c r="AP656" s="144" t="s">
        <v>1056</v>
      </c>
      <c r="AQ656" s="160" t="s">
        <v>922</v>
      </c>
      <c r="AR656" s="144" t="s">
        <v>923</v>
      </c>
    </row>
    <row r="657" spans="3:44">
      <c r="C657" s="160" t="s">
        <v>836</v>
      </c>
      <c r="D657" s="144" t="s">
        <v>397</v>
      </c>
      <c r="E657" s="161" t="s">
        <v>398</v>
      </c>
      <c r="F657" s="144" t="s">
        <v>399</v>
      </c>
      <c r="G657" s="144" t="s">
        <v>505</v>
      </c>
      <c r="H657" s="144" t="s">
        <v>401</v>
      </c>
      <c r="I657" s="144" t="s">
        <v>402</v>
      </c>
      <c r="J657" s="162">
        <v>115491000</v>
      </c>
      <c r="K657" s="163">
        <v>109616850</v>
      </c>
      <c r="L657" s="162">
        <v>109616850</v>
      </c>
      <c r="M657" s="162">
        <v>0</v>
      </c>
      <c r="N657" s="162">
        <v>0</v>
      </c>
      <c r="O657" s="162">
        <v>0</v>
      </c>
      <c r="P657" s="163">
        <v>98306929.260000005</v>
      </c>
      <c r="Q657" s="162">
        <v>96084830.359999999</v>
      </c>
      <c r="R657" s="162">
        <v>0</v>
      </c>
      <c r="S657" s="162">
        <v>98306929.260000005</v>
      </c>
      <c r="T657" s="162">
        <v>98306929.260000005</v>
      </c>
      <c r="U657" s="162">
        <v>11309920.74</v>
      </c>
      <c r="V657" s="162">
        <v>11309920.74</v>
      </c>
      <c r="W657" s="162">
        <v>11309920.74</v>
      </c>
      <c r="X657" s="162">
        <v>11309920.74</v>
      </c>
      <c r="Y657" s="162">
        <v>0</v>
      </c>
      <c r="Z657" s="162">
        <v>0</v>
      </c>
      <c r="AA657" s="162">
        <v>0</v>
      </c>
      <c r="AB657" s="164">
        <v>-5874150</v>
      </c>
      <c r="AC657" s="162">
        <v>0</v>
      </c>
      <c r="AD657" s="144" t="s">
        <v>911</v>
      </c>
      <c r="AE657" s="165" t="s">
        <v>912</v>
      </c>
      <c r="AF657" s="144" t="s">
        <v>398</v>
      </c>
      <c r="AG657" s="144" t="s">
        <v>918</v>
      </c>
      <c r="AH657" s="144" t="s">
        <v>919</v>
      </c>
      <c r="AI657" s="144" t="s">
        <v>919</v>
      </c>
      <c r="AJ657" s="144" t="s">
        <v>919</v>
      </c>
      <c r="AK657" s="144" t="s">
        <v>912</v>
      </c>
      <c r="AL657" s="144" t="s">
        <v>919</v>
      </c>
      <c r="AM657" s="144" t="s">
        <v>919</v>
      </c>
      <c r="AN657" s="144" t="s">
        <v>920</v>
      </c>
      <c r="AO657" s="144" t="s">
        <v>921</v>
      </c>
      <c r="AP657" s="144" t="s">
        <v>402</v>
      </c>
      <c r="AQ657" s="160" t="s">
        <v>922</v>
      </c>
      <c r="AR657" s="144" t="s">
        <v>923</v>
      </c>
    </row>
    <row r="658" spans="3:44">
      <c r="C658" s="160" t="s">
        <v>836</v>
      </c>
      <c r="D658" s="144" t="s">
        <v>403</v>
      </c>
      <c r="E658" s="161" t="s">
        <v>398</v>
      </c>
      <c r="F658" s="144" t="s">
        <v>399</v>
      </c>
      <c r="G658" s="144" t="s">
        <v>505</v>
      </c>
      <c r="H658" s="144" t="s">
        <v>404</v>
      </c>
      <c r="I658" s="144" t="s">
        <v>405</v>
      </c>
      <c r="J658" s="162">
        <v>25465096</v>
      </c>
      <c r="K658" s="163">
        <v>25354456</v>
      </c>
      <c r="L658" s="162">
        <v>25354456</v>
      </c>
      <c r="M658" s="162">
        <v>0</v>
      </c>
      <c r="N658" s="162">
        <v>0</v>
      </c>
      <c r="O658" s="162">
        <v>0</v>
      </c>
      <c r="P658" s="163">
        <v>18275270.5</v>
      </c>
      <c r="Q658" s="162">
        <v>18275270.5</v>
      </c>
      <c r="R658" s="162">
        <v>0</v>
      </c>
      <c r="S658" s="162">
        <v>18275270.5</v>
      </c>
      <c r="T658" s="162">
        <v>18275270.5</v>
      </c>
      <c r="U658" s="162">
        <v>7079185.5</v>
      </c>
      <c r="V658" s="162">
        <v>7079185.5</v>
      </c>
      <c r="W658" s="162">
        <v>7079185.5</v>
      </c>
      <c r="X658" s="162">
        <v>7079185.5</v>
      </c>
      <c r="Y658" s="162">
        <v>0</v>
      </c>
      <c r="Z658" s="162">
        <v>0</v>
      </c>
      <c r="AA658" s="162">
        <v>0</v>
      </c>
      <c r="AB658" s="164">
        <v>-110640</v>
      </c>
      <c r="AC658" s="162">
        <v>0</v>
      </c>
      <c r="AD658" s="144" t="s">
        <v>911</v>
      </c>
      <c r="AE658" s="165" t="s">
        <v>912</v>
      </c>
      <c r="AF658" s="144" t="s">
        <v>924</v>
      </c>
      <c r="AG658" s="144" t="s">
        <v>925</v>
      </c>
      <c r="AH658" s="144" t="s">
        <v>919</v>
      </c>
      <c r="AI658" s="144" t="s">
        <v>919</v>
      </c>
      <c r="AJ658" s="144" t="s">
        <v>919</v>
      </c>
      <c r="AK658" s="144" t="s">
        <v>912</v>
      </c>
      <c r="AL658" s="144" t="s">
        <v>919</v>
      </c>
      <c r="AM658" s="144" t="s">
        <v>919</v>
      </c>
      <c r="AN658" s="144" t="s">
        <v>920</v>
      </c>
      <c r="AO658" s="144" t="s">
        <v>926</v>
      </c>
      <c r="AP658" s="144" t="s">
        <v>405</v>
      </c>
      <c r="AQ658" s="160" t="s">
        <v>922</v>
      </c>
      <c r="AR658" s="144" t="s">
        <v>923</v>
      </c>
    </row>
    <row r="659" spans="3:44">
      <c r="C659" s="160" t="s">
        <v>836</v>
      </c>
      <c r="D659" s="144" t="s">
        <v>406</v>
      </c>
      <c r="E659" s="161" t="s">
        <v>398</v>
      </c>
      <c r="F659" s="144" t="s">
        <v>399</v>
      </c>
      <c r="G659" s="144" t="s">
        <v>505</v>
      </c>
      <c r="H659" s="144" t="s">
        <v>407</v>
      </c>
      <c r="I659" s="144" t="s">
        <v>408</v>
      </c>
      <c r="J659" s="162">
        <v>69100890</v>
      </c>
      <c r="K659" s="163">
        <v>67338645</v>
      </c>
      <c r="L659" s="162">
        <v>67338645</v>
      </c>
      <c r="M659" s="162">
        <v>0</v>
      </c>
      <c r="N659" s="162">
        <v>0</v>
      </c>
      <c r="O659" s="162">
        <v>0</v>
      </c>
      <c r="P659" s="163">
        <v>54500338</v>
      </c>
      <c r="Q659" s="162">
        <v>54500338</v>
      </c>
      <c r="R659" s="162">
        <v>0</v>
      </c>
      <c r="S659" s="162">
        <v>54500338</v>
      </c>
      <c r="T659" s="162">
        <v>54500338</v>
      </c>
      <c r="U659" s="162">
        <v>12838307</v>
      </c>
      <c r="V659" s="162">
        <v>12838307</v>
      </c>
      <c r="W659" s="162">
        <v>12838307</v>
      </c>
      <c r="X659" s="162">
        <v>12838307</v>
      </c>
      <c r="Y659" s="162">
        <v>0</v>
      </c>
      <c r="Z659" s="162">
        <v>0</v>
      </c>
      <c r="AA659" s="162">
        <v>0</v>
      </c>
      <c r="AB659" s="164">
        <v>-1762245</v>
      </c>
      <c r="AC659" s="162">
        <v>0</v>
      </c>
      <c r="AD659" s="144" t="s">
        <v>911</v>
      </c>
      <c r="AE659" s="165" t="s">
        <v>912</v>
      </c>
      <c r="AF659" s="144" t="s">
        <v>924</v>
      </c>
      <c r="AG659" s="144" t="s">
        <v>927</v>
      </c>
      <c r="AH659" s="144" t="s">
        <v>919</v>
      </c>
      <c r="AI659" s="144" t="s">
        <v>919</v>
      </c>
      <c r="AJ659" s="144" t="s">
        <v>919</v>
      </c>
      <c r="AK659" s="144" t="s">
        <v>912</v>
      </c>
      <c r="AL659" s="144" t="s">
        <v>919</v>
      </c>
      <c r="AM659" s="144" t="s">
        <v>919</v>
      </c>
      <c r="AN659" s="144" t="s">
        <v>920</v>
      </c>
      <c r="AO659" s="144" t="s">
        <v>926</v>
      </c>
      <c r="AP659" s="144" t="s">
        <v>408</v>
      </c>
      <c r="AQ659" s="160" t="s">
        <v>922</v>
      </c>
      <c r="AR659" s="144" t="s">
        <v>923</v>
      </c>
    </row>
    <row r="660" spans="3:44">
      <c r="C660" s="160" t="s">
        <v>836</v>
      </c>
      <c r="D660" s="144" t="s">
        <v>409</v>
      </c>
      <c r="E660" s="161" t="s">
        <v>410</v>
      </c>
      <c r="F660" s="144" t="s">
        <v>399</v>
      </c>
      <c r="G660" s="144" t="s">
        <v>505</v>
      </c>
      <c r="H660" s="144" t="s">
        <v>411</v>
      </c>
      <c r="I660" s="144" t="s">
        <v>411</v>
      </c>
      <c r="J660" s="162">
        <v>20182759</v>
      </c>
      <c r="K660" s="163">
        <v>19520390</v>
      </c>
      <c r="L660" s="162">
        <v>19520390</v>
      </c>
      <c r="M660" s="162">
        <v>0</v>
      </c>
      <c r="N660" s="162">
        <v>0</v>
      </c>
      <c r="O660" s="162">
        <v>0</v>
      </c>
      <c r="P660" s="163">
        <v>17282180.239999998</v>
      </c>
      <c r="Q660" s="162">
        <v>17282180.239999998</v>
      </c>
      <c r="R660" s="162">
        <v>0</v>
      </c>
      <c r="S660" s="162">
        <v>17282180.239999998</v>
      </c>
      <c r="T660" s="162">
        <v>17282180.239999998</v>
      </c>
      <c r="U660" s="162">
        <v>2238209.7599999998</v>
      </c>
      <c r="V660" s="162">
        <v>2238209.7599999998</v>
      </c>
      <c r="W660" s="162">
        <v>2238209.7599999998</v>
      </c>
      <c r="X660" s="162">
        <v>2238209.7599999998</v>
      </c>
      <c r="Y660" s="162">
        <v>0</v>
      </c>
      <c r="Z660" s="162">
        <v>0</v>
      </c>
      <c r="AA660" s="162">
        <v>0</v>
      </c>
      <c r="AB660" s="164">
        <v>-662369</v>
      </c>
      <c r="AC660" s="162">
        <v>0</v>
      </c>
      <c r="AD660" s="144" t="s">
        <v>911</v>
      </c>
      <c r="AE660" s="165" t="s">
        <v>912</v>
      </c>
      <c r="AF660" s="144" t="s">
        <v>924</v>
      </c>
      <c r="AG660" s="144" t="s">
        <v>928</v>
      </c>
      <c r="AH660" s="144" t="s">
        <v>919</v>
      </c>
      <c r="AI660" s="144" t="s">
        <v>919</v>
      </c>
      <c r="AJ660" s="144" t="s">
        <v>919</v>
      </c>
      <c r="AK660" s="144" t="s">
        <v>912</v>
      </c>
      <c r="AL660" s="144" t="s">
        <v>919</v>
      </c>
      <c r="AM660" s="144" t="s">
        <v>919</v>
      </c>
      <c r="AN660" s="144" t="s">
        <v>920</v>
      </c>
      <c r="AO660" s="144" t="s">
        <v>926</v>
      </c>
      <c r="AP660" s="144" t="s">
        <v>411</v>
      </c>
      <c r="AQ660" s="160" t="s">
        <v>922</v>
      </c>
      <c r="AR660" s="144" t="s">
        <v>929</v>
      </c>
    </row>
    <row r="661" spans="3:44">
      <c r="C661" s="160" t="s">
        <v>836</v>
      </c>
      <c r="D661" s="144" t="s">
        <v>412</v>
      </c>
      <c r="E661" s="161" t="s">
        <v>398</v>
      </c>
      <c r="F661" s="144" t="s">
        <v>399</v>
      </c>
      <c r="G661" s="144" t="s">
        <v>505</v>
      </c>
      <c r="H661" s="144" t="s">
        <v>413</v>
      </c>
      <c r="I661" s="144" t="s">
        <v>413</v>
      </c>
      <c r="J661" s="162">
        <v>18630812</v>
      </c>
      <c r="K661" s="163">
        <v>18630812</v>
      </c>
      <c r="L661" s="162">
        <v>18630812</v>
      </c>
      <c r="M661" s="162">
        <v>0</v>
      </c>
      <c r="N661" s="162">
        <v>0</v>
      </c>
      <c r="O661" s="162">
        <v>0</v>
      </c>
      <c r="P661" s="163">
        <v>16294527.449999999</v>
      </c>
      <c r="Q661" s="162">
        <v>16294527.449999999</v>
      </c>
      <c r="R661" s="162">
        <v>0</v>
      </c>
      <c r="S661" s="162">
        <v>16294527.449999999</v>
      </c>
      <c r="T661" s="162">
        <v>16294527.449999999</v>
      </c>
      <c r="U661" s="162">
        <v>2336284.5499999998</v>
      </c>
      <c r="V661" s="162">
        <v>2336284.5499999998</v>
      </c>
      <c r="W661" s="162">
        <v>2336284.5499999998</v>
      </c>
      <c r="X661" s="162">
        <v>2336284.5499999998</v>
      </c>
      <c r="Y661" s="162">
        <v>0</v>
      </c>
      <c r="Z661" s="162">
        <v>0</v>
      </c>
      <c r="AA661" s="162">
        <v>0</v>
      </c>
      <c r="AB661" s="162">
        <v>0</v>
      </c>
      <c r="AC661" s="162">
        <v>0</v>
      </c>
      <c r="AD661" s="144" t="s">
        <v>911</v>
      </c>
      <c r="AE661" s="165" t="s">
        <v>912</v>
      </c>
      <c r="AF661" s="144" t="s">
        <v>924</v>
      </c>
      <c r="AG661" s="144" t="s">
        <v>930</v>
      </c>
      <c r="AH661" s="144" t="s">
        <v>919</v>
      </c>
      <c r="AI661" s="144" t="s">
        <v>919</v>
      </c>
      <c r="AJ661" s="144" t="s">
        <v>919</v>
      </c>
      <c r="AK661" s="144" t="s">
        <v>912</v>
      </c>
      <c r="AL661" s="144" t="s">
        <v>919</v>
      </c>
      <c r="AM661" s="144" t="s">
        <v>919</v>
      </c>
      <c r="AN661" s="144" t="s">
        <v>920</v>
      </c>
      <c r="AO661" s="144" t="s">
        <v>926</v>
      </c>
      <c r="AP661" s="144" t="s">
        <v>413</v>
      </c>
      <c r="AQ661" s="160" t="s">
        <v>922</v>
      </c>
      <c r="AR661" s="144" t="s">
        <v>923</v>
      </c>
    </row>
    <row r="662" spans="3:44">
      <c r="C662" s="160" t="s">
        <v>836</v>
      </c>
      <c r="D662" s="144" t="s">
        <v>414</v>
      </c>
      <c r="E662" s="161" t="s">
        <v>398</v>
      </c>
      <c r="F662" s="144" t="s">
        <v>399</v>
      </c>
      <c r="G662" s="144" t="s">
        <v>505</v>
      </c>
      <c r="H662" s="144" t="s">
        <v>415</v>
      </c>
      <c r="I662" s="144" t="s">
        <v>416</v>
      </c>
      <c r="J662" s="162">
        <v>12015078</v>
      </c>
      <c r="K662" s="163">
        <v>11810508</v>
      </c>
      <c r="L662" s="162">
        <v>11810508</v>
      </c>
      <c r="M662" s="162">
        <v>0</v>
      </c>
      <c r="N662" s="162">
        <v>0</v>
      </c>
      <c r="O662" s="162">
        <v>0</v>
      </c>
      <c r="P662" s="163">
        <v>9633145.4900000002</v>
      </c>
      <c r="Q662" s="162">
        <v>9633145.4900000002</v>
      </c>
      <c r="R662" s="162">
        <v>0</v>
      </c>
      <c r="S662" s="162">
        <v>9633145.4900000002</v>
      </c>
      <c r="T662" s="162">
        <v>9633145.4900000002</v>
      </c>
      <c r="U662" s="162">
        <v>2177362.5099999998</v>
      </c>
      <c r="V662" s="162">
        <v>2177362.5099999998</v>
      </c>
      <c r="W662" s="162">
        <v>2177362.5099999998</v>
      </c>
      <c r="X662" s="162">
        <v>2177362.5099999998</v>
      </c>
      <c r="Y662" s="162">
        <v>0</v>
      </c>
      <c r="Z662" s="162">
        <v>0</v>
      </c>
      <c r="AA662" s="162">
        <v>0</v>
      </c>
      <c r="AB662" s="164">
        <v>-204570</v>
      </c>
      <c r="AC662" s="162">
        <v>0</v>
      </c>
      <c r="AD662" s="144" t="s">
        <v>911</v>
      </c>
      <c r="AE662" s="165" t="s">
        <v>912</v>
      </c>
      <c r="AF662" s="144" t="s">
        <v>924</v>
      </c>
      <c r="AG662" s="144" t="s">
        <v>931</v>
      </c>
      <c r="AH662" s="144" t="s">
        <v>919</v>
      </c>
      <c r="AI662" s="144" t="s">
        <v>919</v>
      </c>
      <c r="AJ662" s="144" t="s">
        <v>919</v>
      </c>
      <c r="AK662" s="144" t="s">
        <v>912</v>
      </c>
      <c r="AL662" s="144" t="s">
        <v>919</v>
      </c>
      <c r="AM662" s="144" t="s">
        <v>919</v>
      </c>
      <c r="AN662" s="144" t="s">
        <v>920</v>
      </c>
      <c r="AO662" s="144" t="s">
        <v>926</v>
      </c>
      <c r="AP662" s="144" t="s">
        <v>416</v>
      </c>
      <c r="AQ662" s="160" t="s">
        <v>922</v>
      </c>
      <c r="AR662" s="144" t="s">
        <v>923</v>
      </c>
    </row>
    <row r="663" spans="3:44">
      <c r="C663" s="160" t="s">
        <v>836</v>
      </c>
      <c r="D663" s="144" t="s">
        <v>837</v>
      </c>
      <c r="E663" s="161" t="s">
        <v>398</v>
      </c>
      <c r="F663" s="144" t="s">
        <v>418</v>
      </c>
      <c r="G663" s="144" t="s">
        <v>505</v>
      </c>
      <c r="H663" s="144" t="s">
        <v>419</v>
      </c>
      <c r="I663" s="144" t="s">
        <v>420</v>
      </c>
      <c r="J663" s="162">
        <v>22411827</v>
      </c>
      <c r="K663" s="163">
        <v>21676304</v>
      </c>
      <c r="L663" s="162">
        <v>21676304</v>
      </c>
      <c r="M663" s="162">
        <v>0</v>
      </c>
      <c r="N663" s="162">
        <v>0</v>
      </c>
      <c r="O663" s="162">
        <v>0</v>
      </c>
      <c r="P663" s="163">
        <v>18223441.73</v>
      </c>
      <c r="Q663" s="162">
        <v>16856892.18</v>
      </c>
      <c r="R663" s="162">
        <v>0</v>
      </c>
      <c r="S663" s="162">
        <v>18223441.73</v>
      </c>
      <c r="T663" s="162">
        <v>18223441.73</v>
      </c>
      <c r="U663" s="162">
        <v>3452862.27</v>
      </c>
      <c r="V663" s="162">
        <v>3452862.27</v>
      </c>
      <c r="W663" s="162">
        <v>3452862.27</v>
      </c>
      <c r="X663" s="162">
        <v>3452862.27</v>
      </c>
      <c r="Y663" s="162">
        <v>0</v>
      </c>
      <c r="Z663" s="162">
        <v>0</v>
      </c>
      <c r="AA663" s="162">
        <v>0</v>
      </c>
      <c r="AB663" s="164">
        <v>-735523</v>
      </c>
      <c r="AC663" s="162">
        <v>0</v>
      </c>
      <c r="AD663" s="144" t="s">
        <v>911</v>
      </c>
      <c r="AE663" s="165" t="s">
        <v>912</v>
      </c>
      <c r="AF663" s="144" t="s">
        <v>932</v>
      </c>
      <c r="AG663" s="144" t="s">
        <v>933</v>
      </c>
      <c r="AH663" s="144" t="s">
        <v>934</v>
      </c>
      <c r="AI663" s="144" t="s">
        <v>919</v>
      </c>
      <c r="AJ663" s="144" t="s">
        <v>919</v>
      </c>
      <c r="AK663" s="144" t="s">
        <v>912</v>
      </c>
      <c r="AL663" s="144" t="s">
        <v>1005</v>
      </c>
      <c r="AM663" s="144" t="s">
        <v>1006</v>
      </c>
      <c r="AN663" s="144" t="s">
        <v>920</v>
      </c>
      <c r="AO663" s="144" t="s">
        <v>935</v>
      </c>
      <c r="AP663" s="144" t="s">
        <v>936</v>
      </c>
      <c r="AQ663" s="160" t="s">
        <v>922</v>
      </c>
      <c r="AR663" s="144" t="s">
        <v>923</v>
      </c>
    </row>
    <row r="664" spans="3:44">
      <c r="C664" s="160" t="s">
        <v>836</v>
      </c>
      <c r="D664" s="144" t="s">
        <v>838</v>
      </c>
      <c r="E664" s="161" t="s">
        <v>398</v>
      </c>
      <c r="F664" s="144" t="s">
        <v>418</v>
      </c>
      <c r="G664" s="144" t="s">
        <v>505</v>
      </c>
      <c r="H664" s="144" t="s">
        <v>839</v>
      </c>
      <c r="I664" s="144" t="s">
        <v>840</v>
      </c>
      <c r="J664" s="162">
        <v>1211450</v>
      </c>
      <c r="K664" s="163">
        <v>1211450</v>
      </c>
      <c r="L664" s="162">
        <v>1211450</v>
      </c>
      <c r="M664" s="162">
        <v>0</v>
      </c>
      <c r="N664" s="162">
        <v>0</v>
      </c>
      <c r="O664" s="162">
        <v>0</v>
      </c>
      <c r="P664" s="163">
        <v>768281.66</v>
      </c>
      <c r="Q664" s="162">
        <v>768281.66</v>
      </c>
      <c r="R664" s="162">
        <v>0</v>
      </c>
      <c r="S664" s="162">
        <v>768281.66</v>
      </c>
      <c r="T664" s="162">
        <v>768281.66</v>
      </c>
      <c r="U664" s="162">
        <v>443168.34</v>
      </c>
      <c r="V664" s="162">
        <v>443168.34</v>
      </c>
      <c r="W664" s="162">
        <v>443168.34</v>
      </c>
      <c r="X664" s="162">
        <v>443168.34</v>
      </c>
      <c r="Y664" s="162">
        <v>0</v>
      </c>
      <c r="Z664" s="162">
        <v>0</v>
      </c>
      <c r="AA664" s="162">
        <v>0</v>
      </c>
      <c r="AB664" s="162">
        <v>0</v>
      </c>
      <c r="AC664" s="162">
        <v>0</v>
      </c>
      <c r="AD664" s="144" t="s">
        <v>911</v>
      </c>
      <c r="AE664" s="165" t="s">
        <v>912</v>
      </c>
      <c r="AF664" s="144" t="s">
        <v>932</v>
      </c>
      <c r="AG664" s="144" t="s">
        <v>1160</v>
      </c>
      <c r="AH664" s="144" t="s">
        <v>934</v>
      </c>
      <c r="AI664" s="144" t="s">
        <v>919</v>
      </c>
      <c r="AJ664" s="144" t="s">
        <v>919</v>
      </c>
      <c r="AK664" s="144" t="s">
        <v>912</v>
      </c>
      <c r="AL664" s="144" t="s">
        <v>1161</v>
      </c>
      <c r="AM664" s="144" t="s">
        <v>1162</v>
      </c>
      <c r="AN664" s="144" t="s">
        <v>920</v>
      </c>
      <c r="AO664" s="144" t="s">
        <v>935</v>
      </c>
      <c r="AP664" s="144" t="s">
        <v>1163</v>
      </c>
      <c r="AQ664" s="160" t="s">
        <v>922</v>
      </c>
      <c r="AR664" s="144" t="s">
        <v>923</v>
      </c>
    </row>
    <row r="665" spans="3:44">
      <c r="C665" s="160" t="s">
        <v>836</v>
      </c>
      <c r="D665" s="144" t="s">
        <v>841</v>
      </c>
      <c r="E665" s="161" t="s">
        <v>398</v>
      </c>
      <c r="F665" s="144" t="s">
        <v>418</v>
      </c>
      <c r="G665" s="144" t="s">
        <v>505</v>
      </c>
      <c r="H665" s="144" t="s">
        <v>422</v>
      </c>
      <c r="I665" s="144" t="s">
        <v>423</v>
      </c>
      <c r="J665" s="162">
        <v>1211450</v>
      </c>
      <c r="K665" s="163">
        <v>1171692</v>
      </c>
      <c r="L665" s="162">
        <v>1171692</v>
      </c>
      <c r="M665" s="162">
        <v>0</v>
      </c>
      <c r="N665" s="162">
        <v>0</v>
      </c>
      <c r="O665" s="162">
        <v>0</v>
      </c>
      <c r="P665" s="163">
        <v>985050.9</v>
      </c>
      <c r="Q665" s="162">
        <v>911183.35999999999</v>
      </c>
      <c r="R665" s="162">
        <v>0</v>
      </c>
      <c r="S665" s="162">
        <v>985050.9</v>
      </c>
      <c r="T665" s="162">
        <v>985050.9</v>
      </c>
      <c r="U665" s="162">
        <v>186641.1</v>
      </c>
      <c r="V665" s="162">
        <v>186641.1</v>
      </c>
      <c r="W665" s="162">
        <v>186641.1</v>
      </c>
      <c r="X665" s="162">
        <v>186641.1</v>
      </c>
      <c r="Y665" s="162">
        <v>0</v>
      </c>
      <c r="Z665" s="162">
        <v>0</v>
      </c>
      <c r="AA665" s="162">
        <v>0</v>
      </c>
      <c r="AB665" s="164">
        <v>-39758</v>
      </c>
      <c r="AC665" s="162">
        <v>0</v>
      </c>
      <c r="AD665" s="144" t="s">
        <v>911</v>
      </c>
      <c r="AE665" s="165" t="s">
        <v>912</v>
      </c>
      <c r="AF665" s="144" t="s">
        <v>932</v>
      </c>
      <c r="AG665" s="144" t="s">
        <v>937</v>
      </c>
      <c r="AH665" s="144" t="s">
        <v>934</v>
      </c>
      <c r="AI665" s="144" t="s">
        <v>919</v>
      </c>
      <c r="AJ665" s="144" t="s">
        <v>919</v>
      </c>
      <c r="AK665" s="144" t="s">
        <v>912</v>
      </c>
      <c r="AL665" s="144" t="s">
        <v>1007</v>
      </c>
      <c r="AM665" s="144" t="s">
        <v>1008</v>
      </c>
      <c r="AN665" s="144" t="s">
        <v>920</v>
      </c>
      <c r="AO665" s="144" t="s">
        <v>935</v>
      </c>
      <c r="AP665" s="144" t="s">
        <v>938</v>
      </c>
      <c r="AQ665" s="160" t="s">
        <v>922</v>
      </c>
      <c r="AR665" s="144" t="s">
        <v>923</v>
      </c>
    </row>
    <row r="666" spans="3:44">
      <c r="C666" s="160" t="s">
        <v>836</v>
      </c>
      <c r="D666" s="144" t="s">
        <v>842</v>
      </c>
      <c r="E666" s="161" t="s">
        <v>398</v>
      </c>
      <c r="F666" s="144" t="s">
        <v>418</v>
      </c>
      <c r="G666" s="144" t="s">
        <v>505</v>
      </c>
      <c r="H666" s="144" t="s">
        <v>425</v>
      </c>
      <c r="I666" s="144" t="s">
        <v>426</v>
      </c>
      <c r="J666" s="162">
        <v>12720226</v>
      </c>
      <c r="K666" s="163">
        <v>12302767</v>
      </c>
      <c r="L666" s="162">
        <v>12302767</v>
      </c>
      <c r="M666" s="162">
        <v>0</v>
      </c>
      <c r="N666" s="162">
        <v>0</v>
      </c>
      <c r="O666" s="162">
        <v>0</v>
      </c>
      <c r="P666" s="163">
        <v>10343034.58</v>
      </c>
      <c r="Q666" s="162">
        <v>9567425.3699999992</v>
      </c>
      <c r="R666" s="162">
        <v>0</v>
      </c>
      <c r="S666" s="162">
        <v>10343034.58</v>
      </c>
      <c r="T666" s="162">
        <v>10343034.58</v>
      </c>
      <c r="U666" s="162">
        <v>1959732.42</v>
      </c>
      <c r="V666" s="162">
        <v>1959732.42</v>
      </c>
      <c r="W666" s="162">
        <v>1959732.42</v>
      </c>
      <c r="X666" s="162">
        <v>1959732.42</v>
      </c>
      <c r="Y666" s="162">
        <v>0</v>
      </c>
      <c r="Z666" s="162">
        <v>0</v>
      </c>
      <c r="AA666" s="162">
        <v>0</v>
      </c>
      <c r="AB666" s="164">
        <v>-417459</v>
      </c>
      <c r="AC666" s="162">
        <v>0</v>
      </c>
      <c r="AD666" s="144" t="s">
        <v>911</v>
      </c>
      <c r="AE666" s="165" t="s">
        <v>912</v>
      </c>
      <c r="AF666" s="144" t="s">
        <v>939</v>
      </c>
      <c r="AG666" s="144" t="s">
        <v>940</v>
      </c>
      <c r="AH666" s="144" t="s">
        <v>934</v>
      </c>
      <c r="AI666" s="144" t="s">
        <v>919</v>
      </c>
      <c r="AJ666" s="144" t="s">
        <v>919</v>
      </c>
      <c r="AK666" s="144" t="s">
        <v>912</v>
      </c>
      <c r="AL666" s="144" t="s">
        <v>1009</v>
      </c>
      <c r="AM666" s="144" t="s">
        <v>1010</v>
      </c>
      <c r="AN666" s="144" t="s">
        <v>920</v>
      </c>
      <c r="AO666" s="144" t="s">
        <v>941</v>
      </c>
      <c r="AP666" s="144" t="s">
        <v>942</v>
      </c>
      <c r="AQ666" s="160" t="s">
        <v>922</v>
      </c>
      <c r="AR666" s="144" t="s">
        <v>923</v>
      </c>
    </row>
    <row r="667" spans="3:44">
      <c r="C667" s="160" t="s">
        <v>836</v>
      </c>
      <c r="D667" s="144" t="s">
        <v>843</v>
      </c>
      <c r="E667" s="161" t="s">
        <v>398</v>
      </c>
      <c r="F667" s="144" t="s">
        <v>418</v>
      </c>
      <c r="G667" s="144" t="s">
        <v>505</v>
      </c>
      <c r="H667" s="144" t="s">
        <v>428</v>
      </c>
      <c r="I667" s="144" t="s">
        <v>429</v>
      </c>
      <c r="J667" s="162">
        <v>3634350</v>
      </c>
      <c r="K667" s="163">
        <v>7030153</v>
      </c>
      <c r="L667" s="162">
        <v>7030153</v>
      </c>
      <c r="M667" s="162">
        <v>0</v>
      </c>
      <c r="N667" s="162">
        <v>0</v>
      </c>
      <c r="O667" s="162">
        <v>0</v>
      </c>
      <c r="P667" s="163">
        <v>5910305.4299999997</v>
      </c>
      <c r="Q667" s="162">
        <v>5467100.1699999999</v>
      </c>
      <c r="R667" s="162">
        <v>0</v>
      </c>
      <c r="S667" s="162">
        <v>5910305.4299999997</v>
      </c>
      <c r="T667" s="162">
        <v>5910305.4299999997</v>
      </c>
      <c r="U667" s="162">
        <v>1119847.57</v>
      </c>
      <c r="V667" s="162">
        <v>1119847.57</v>
      </c>
      <c r="W667" s="162">
        <v>1119847.57</v>
      </c>
      <c r="X667" s="162">
        <v>1119847.57</v>
      </c>
      <c r="Y667" s="162">
        <v>0</v>
      </c>
      <c r="Z667" s="162">
        <v>0</v>
      </c>
      <c r="AA667" s="162">
        <v>0</v>
      </c>
      <c r="AB667" s="164">
        <v>-238548</v>
      </c>
      <c r="AC667" s="162">
        <v>3634351</v>
      </c>
      <c r="AD667" s="144" t="s">
        <v>911</v>
      </c>
      <c r="AE667" s="165" t="s">
        <v>912</v>
      </c>
      <c r="AF667" s="144" t="s">
        <v>939</v>
      </c>
      <c r="AG667" s="144" t="s">
        <v>943</v>
      </c>
      <c r="AH667" s="144" t="s">
        <v>934</v>
      </c>
      <c r="AI667" s="144" t="s">
        <v>919</v>
      </c>
      <c r="AJ667" s="144" t="s">
        <v>919</v>
      </c>
      <c r="AK667" s="144" t="s">
        <v>912</v>
      </c>
      <c r="AL667" s="144" t="s">
        <v>1011</v>
      </c>
      <c r="AM667" s="144" t="s">
        <v>1012</v>
      </c>
      <c r="AN667" s="144" t="s">
        <v>920</v>
      </c>
      <c r="AO667" s="144" t="s">
        <v>941</v>
      </c>
      <c r="AP667" s="144" t="s">
        <v>944</v>
      </c>
      <c r="AQ667" s="160" t="s">
        <v>922</v>
      </c>
      <c r="AR667" s="144" t="s">
        <v>923</v>
      </c>
    </row>
    <row r="668" spans="3:44">
      <c r="C668" s="160" t="s">
        <v>836</v>
      </c>
      <c r="D668" s="144" t="s">
        <v>844</v>
      </c>
      <c r="E668" s="161" t="s">
        <v>398</v>
      </c>
      <c r="F668" s="144" t="s">
        <v>418</v>
      </c>
      <c r="G668" s="144" t="s">
        <v>505</v>
      </c>
      <c r="H668" s="144" t="s">
        <v>431</v>
      </c>
      <c r="I668" s="144" t="s">
        <v>432</v>
      </c>
      <c r="J668" s="162">
        <v>7268701</v>
      </c>
      <c r="K668" s="163">
        <v>3515076</v>
      </c>
      <c r="L668" s="162">
        <v>3515076</v>
      </c>
      <c r="M668" s="162">
        <v>0</v>
      </c>
      <c r="N668" s="162">
        <v>0</v>
      </c>
      <c r="O668" s="162">
        <v>0</v>
      </c>
      <c r="P668" s="163">
        <v>2955152.71</v>
      </c>
      <c r="Q668" s="162">
        <v>2733550.08</v>
      </c>
      <c r="R668" s="162">
        <v>0</v>
      </c>
      <c r="S668" s="162">
        <v>2955152.71</v>
      </c>
      <c r="T668" s="162">
        <v>2955152.71</v>
      </c>
      <c r="U668" s="162">
        <v>559923.29</v>
      </c>
      <c r="V668" s="162">
        <v>559923.29</v>
      </c>
      <c r="W668" s="162">
        <v>559923.29</v>
      </c>
      <c r="X668" s="162">
        <v>559923.29</v>
      </c>
      <c r="Y668" s="162">
        <v>0</v>
      </c>
      <c r="Z668" s="162">
        <v>0</v>
      </c>
      <c r="AA668" s="162">
        <v>0</v>
      </c>
      <c r="AB668" s="164">
        <v>-3753625</v>
      </c>
      <c r="AC668" s="162">
        <v>0</v>
      </c>
      <c r="AD668" s="144" t="s">
        <v>911</v>
      </c>
      <c r="AE668" s="165" t="s">
        <v>912</v>
      </c>
      <c r="AF668" s="144" t="s">
        <v>939</v>
      </c>
      <c r="AG668" s="144" t="s">
        <v>945</v>
      </c>
      <c r="AH668" s="144" t="s">
        <v>934</v>
      </c>
      <c r="AI668" s="144" t="s">
        <v>919</v>
      </c>
      <c r="AJ668" s="144" t="s">
        <v>919</v>
      </c>
      <c r="AK668" s="144" t="s">
        <v>912</v>
      </c>
      <c r="AL668" s="144" t="s">
        <v>1013</v>
      </c>
      <c r="AM668" s="144" t="s">
        <v>1014</v>
      </c>
      <c r="AN668" s="144" t="s">
        <v>920</v>
      </c>
      <c r="AO668" s="144" t="s">
        <v>941</v>
      </c>
      <c r="AP668" s="144" t="s">
        <v>946</v>
      </c>
      <c r="AQ668" s="160" t="s">
        <v>922</v>
      </c>
      <c r="AR668" s="144" t="s">
        <v>923</v>
      </c>
    </row>
    <row r="669" spans="3:44">
      <c r="C669" s="160" t="s">
        <v>836</v>
      </c>
      <c r="D669" s="144" t="s">
        <v>580</v>
      </c>
      <c r="E669" s="161" t="s">
        <v>398</v>
      </c>
      <c r="F669" s="144" t="s">
        <v>434</v>
      </c>
      <c r="G669" s="144" t="s">
        <v>505</v>
      </c>
      <c r="H669" s="144" t="s">
        <v>581</v>
      </c>
      <c r="I669" s="144" t="s">
        <v>582</v>
      </c>
      <c r="J669" s="162">
        <v>50000000</v>
      </c>
      <c r="K669" s="163">
        <v>50000000</v>
      </c>
      <c r="L669" s="162">
        <v>50000000</v>
      </c>
      <c r="M669" s="162">
        <v>0</v>
      </c>
      <c r="N669" s="162">
        <v>0</v>
      </c>
      <c r="O669" s="162">
        <v>0</v>
      </c>
      <c r="P669" s="163">
        <v>49999999.740000002</v>
      </c>
      <c r="Q669" s="162">
        <v>45833332.340000004</v>
      </c>
      <c r="R669" s="162">
        <v>0</v>
      </c>
      <c r="S669" s="162">
        <v>49999999.740000002</v>
      </c>
      <c r="T669" s="162">
        <v>49999999.740000002</v>
      </c>
      <c r="U669" s="162">
        <v>0.26</v>
      </c>
      <c r="V669" s="162">
        <v>0.26</v>
      </c>
      <c r="W669" s="162">
        <v>0.26</v>
      </c>
      <c r="X669" s="162">
        <v>0.26</v>
      </c>
      <c r="Y669" s="162">
        <v>0</v>
      </c>
      <c r="Z669" s="162">
        <v>0</v>
      </c>
      <c r="AA669" s="162">
        <v>0</v>
      </c>
      <c r="AB669" s="162">
        <v>0</v>
      </c>
      <c r="AC669" s="162">
        <v>0</v>
      </c>
      <c r="AD669" s="144" t="s">
        <v>911</v>
      </c>
      <c r="AE669" s="165" t="s">
        <v>913</v>
      </c>
      <c r="AF669" s="144" t="s">
        <v>947</v>
      </c>
      <c r="AG669" s="144" t="s">
        <v>1063</v>
      </c>
      <c r="AH669" s="144" t="s">
        <v>919</v>
      </c>
      <c r="AI669" s="144" t="s">
        <v>919</v>
      </c>
      <c r="AJ669" s="144" t="s">
        <v>919</v>
      </c>
      <c r="AK669" s="144" t="s">
        <v>912</v>
      </c>
      <c r="AL669" s="144" t="s">
        <v>919</v>
      </c>
      <c r="AM669" s="144" t="s">
        <v>919</v>
      </c>
      <c r="AN669" s="144" t="s">
        <v>949</v>
      </c>
      <c r="AO669" s="144" t="s">
        <v>950</v>
      </c>
      <c r="AP669" s="144" t="s">
        <v>582</v>
      </c>
      <c r="AQ669" s="160" t="s">
        <v>922</v>
      </c>
      <c r="AR669" s="144" t="s">
        <v>923</v>
      </c>
    </row>
    <row r="670" spans="3:44">
      <c r="C670" s="160" t="s">
        <v>836</v>
      </c>
      <c r="D670" s="144" t="s">
        <v>433</v>
      </c>
      <c r="E670" s="161" t="s">
        <v>398</v>
      </c>
      <c r="F670" s="144" t="s">
        <v>434</v>
      </c>
      <c r="G670" s="144" t="s">
        <v>505</v>
      </c>
      <c r="H670" s="144" t="s">
        <v>435</v>
      </c>
      <c r="I670" s="144" t="s">
        <v>436</v>
      </c>
      <c r="J670" s="162">
        <v>25000000</v>
      </c>
      <c r="K670" s="163">
        <v>27500000</v>
      </c>
      <c r="L670" s="162">
        <v>27500000</v>
      </c>
      <c r="M670" s="162">
        <v>0</v>
      </c>
      <c r="N670" s="162">
        <v>0</v>
      </c>
      <c r="O670" s="162">
        <v>0</v>
      </c>
      <c r="P670" s="163">
        <v>18066361.460000001</v>
      </c>
      <c r="Q670" s="162">
        <v>16265503.470000001</v>
      </c>
      <c r="R670" s="162">
        <v>0</v>
      </c>
      <c r="S670" s="162">
        <v>18066361.460000001</v>
      </c>
      <c r="T670" s="162">
        <v>18066361.460000001</v>
      </c>
      <c r="U670" s="162">
        <v>9433638.5399999991</v>
      </c>
      <c r="V670" s="162">
        <v>9433638.5399999991</v>
      </c>
      <c r="W670" s="162">
        <v>9433638.5399999991</v>
      </c>
      <c r="X670" s="162">
        <v>9433638.5399999991</v>
      </c>
      <c r="Y670" s="162">
        <v>0</v>
      </c>
      <c r="Z670" s="162">
        <v>0</v>
      </c>
      <c r="AA670" s="162">
        <v>0</v>
      </c>
      <c r="AB670" s="162">
        <v>0</v>
      </c>
      <c r="AC670" s="162">
        <v>2500000</v>
      </c>
      <c r="AD670" s="144" t="s">
        <v>911</v>
      </c>
      <c r="AE670" s="165" t="s">
        <v>913</v>
      </c>
      <c r="AF670" s="144" t="s">
        <v>947</v>
      </c>
      <c r="AG670" s="144" t="s">
        <v>948</v>
      </c>
      <c r="AH670" s="144" t="s">
        <v>919</v>
      </c>
      <c r="AI670" s="144" t="s">
        <v>919</v>
      </c>
      <c r="AJ670" s="144" t="s">
        <v>919</v>
      </c>
      <c r="AK670" s="144" t="s">
        <v>912</v>
      </c>
      <c r="AL670" s="144" t="s">
        <v>919</v>
      </c>
      <c r="AM670" s="144" t="s">
        <v>919</v>
      </c>
      <c r="AN670" s="144" t="s">
        <v>949</v>
      </c>
      <c r="AO670" s="144" t="s">
        <v>950</v>
      </c>
      <c r="AP670" s="144" t="s">
        <v>436</v>
      </c>
      <c r="AQ670" s="160" t="s">
        <v>922</v>
      </c>
      <c r="AR670" s="144" t="s">
        <v>923</v>
      </c>
    </row>
    <row r="671" spans="3:44">
      <c r="C671" s="160" t="s">
        <v>836</v>
      </c>
      <c r="D671" s="144" t="s">
        <v>511</v>
      </c>
      <c r="E671" s="161" t="s">
        <v>398</v>
      </c>
      <c r="F671" s="144" t="s">
        <v>434</v>
      </c>
      <c r="G671" s="144" t="s">
        <v>505</v>
      </c>
      <c r="H671" s="144" t="s">
        <v>512</v>
      </c>
      <c r="I671" s="144" t="s">
        <v>513</v>
      </c>
      <c r="J671" s="162">
        <v>1000000</v>
      </c>
      <c r="K671" s="163">
        <v>1000000</v>
      </c>
      <c r="L671" s="162">
        <v>1000000</v>
      </c>
      <c r="M671" s="162">
        <v>0</v>
      </c>
      <c r="N671" s="162">
        <v>0</v>
      </c>
      <c r="O671" s="162">
        <v>0</v>
      </c>
      <c r="P671" s="163">
        <v>255129</v>
      </c>
      <c r="Q671" s="162">
        <v>255129</v>
      </c>
      <c r="R671" s="162">
        <v>0</v>
      </c>
      <c r="S671" s="162">
        <v>255129</v>
      </c>
      <c r="T671" s="162">
        <v>255129</v>
      </c>
      <c r="U671" s="162">
        <v>744871</v>
      </c>
      <c r="V671" s="162">
        <v>744871</v>
      </c>
      <c r="W671" s="162">
        <v>744871</v>
      </c>
      <c r="X671" s="162">
        <v>744871</v>
      </c>
      <c r="Y671" s="162">
        <v>0</v>
      </c>
      <c r="Z671" s="162">
        <v>0</v>
      </c>
      <c r="AA671" s="162">
        <v>0</v>
      </c>
      <c r="AB671" s="162">
        <v>0</v>
      </c>
      <c r="AC671" s="162">
        <v>0</v>
      </c>
      <c r="AD671" s="144" t="s">
        <v>911</v>
      </c>
      <c r="AE671" s="165" t="s">
        <v>913</v>
      </c>
      <c r="AF671" s="144" t="s">
        <v>1015</v>
      </c>
      <c r="AG671" s="144" t="s">
        <v>1016</v>
      </c>
      <c r="AH671" s="144" t="s">
        <v>919</v>
      </c>
      <c r="AI671" s="144" t="s">
        <v>919</v>
      </c>
      <c r="AJ671" s="144" t="s">
        <v>919</v>
      </c>
      <c r="AK671" s="144" t="s">
        <v>912</v>
      </c>
      <c r="AL671" s="144" t="s">
        <v>919</v>
      </c>
      <c r="AM671" s="144" t="s">
        <v>919</v>
      </c>
      <c r="AN671" s="144" t="s">
        <v>949</v>
      </c>
      <c r="AO671" s="144" t="s">
        <v>1017</v>
      </c>
      <c r="AP671" s="144" t="s">
        <v>513</v>
      </c>
      <c r="AQ671" s="160" t="s">
        <v>922</v>
      </c>
      <c r="AR671" s="144" t="s">
        <v>923</v>
      </c>
    </row>
    <row r="672" spans="3:44">
      <c r="C672" s="160" t="s">
        <v>836</v>
      </c>
      <c r="D672" s="144" t="s">
        <v>514</v>
      </c>
      <c r="E672" s="161" t="s">
        <v>398</v>
      </c>
      <c r="F672" s="144" t="s">
        <v>434</v>
      </c>
      <c r="G672" s="144" t="s">
        <v>505</v>
      </c>
      <c r="H672" s="144" t="s">
        <v>515</v>
      </c>
      <c r="I672" s="144" t="s">
        <v>516</v>
      </c>
      <c r="J672" s="162">
        <v>4300000</v>
      </c>
      <c r="K672" s="163">
        <v>4300000</v>
      </c>
      <c r="L672" s="162">
        <v>4300000</v>
      </c>
      <c r="M672" s="162">
        <v>0</v>
      </c>
      <c r="N672" s="162">
        <v>0</v>
      </c>
      <c r="O672" s="162">
        <v>0</v>
      </c>
      <c r="P672" s="163">
        <v>1538515</v>
      </c>
      <c r="Q672" s="162">
        <v>1538515</v>
      </c>
      <c r="R672" s="162">
        <v>0</v>
      </c>
      <c r="S672" s="162">
        <v>1538515</v>
      </c>
      <c r="T672" s="162">
        <v>1538515</v>
      </c>
      <c r="U672" s="162">
        <v>2761485</v>
      </c>
      <c r="V672" s="162">
        <v>2761485</v>
      </c>
      <c r="W672" s="162">
        <v>2761485</v>
      </c>
      <c r="X672" s="162">
        <v>2761485</v>
      </c>
      <c r="Y672" s="162">
        <v>0</v>
      </c>
      <c r="Z672" s="162">
        <v>0</v>
      </c>
      <c r="AA672" s="162">
        <v>0</v>
      </c>
      <c r="AB672" s="162">
        <v>0</v>
      </c>
      <c r="AC672" s="162">
        <v>0</v>
      </c>
      <c r="AD672" s="144" t="s">
        <v>911</v>
      </c>
      <c r="AE672" s="165" t="s">
        <v>913</v>
      </c>
      <c r="AF672" s="144" t="s">
        <v>1015</v>
      </c>
      <c r="AG672" s="144" t="s">
        <v>1018</v>
      </c>
      <c r="AH672" s="144" t="s">
        <v>919</v>
      </c>
      <c r="AI672" s="144" t="s">
        <v>919</v>
      </c>
      <c r="AJ672" s="144" t="s">
        <v>919</v>
      </c>
      <c r="AK672" s="144" t="s">
        <v>912</v>
      </c>
      <c r="AL672" s="144" t="s">
        <v>919</v>
      </c>
      <c r="AM672" s="144" t="s">
        <v>919</v>
      </c>
      <c r="AN672" s="144" t="s">
        <v>949</v>
      </c>
      <c r="AO672" s="144" t="s">
        <v>1017</v>
      </c>
      <c r="AP672" s="144" t="s">
        <v>516</v>
      </c>
      <c r="AQ672" s="160" t="s">
        <v>922</v>
      </c>
      <c r="AR672" s="144" t="s">
        <v>923</v>
      </c>
    </row>
    <row r="673" spans="3:44">
      <c r="C673" s="160" t="s">
        <v>836</v>
      </c>
      <c r="D673" s="144" t="s">
        <v>517</v>
      </c>
      <c r="E673" s="161" t="s">
        <v>398</v>
      </c>
      <c r="F673" s="144" t="s">
        <v>434</v>
      </c>
      <c r="G673" s="144" t="s">
        <v>505</v>
      </c>
      <c r="H673" s="144" t="s">
        <v>518</v>
      </c>
      <c r="I673" s="144" t="s">
        <v>519</v>
      </c>
      <c r="J673" s="162">
        <v>30000000</v>
      </c>
      <c r="K673" s="163">
        <v>27500000</v>
      </c>
      <c r="L673" s="162">
        <v>27500000</v>
      </c>
      <c r="M673" s="162">
        <v>0</v>
      </c>
      <c r="N673" s="162">
        <v>0</v>
      </c>
      <c r="O673" s="162">
        <v>0</v>
      </c>
      <c r="P673" s="163">
        <v>18874309.149999999</v>
      </c>
      <c r="Q673" s="162">
        <v>17305505.469999999</v>
      </c>
      <c r="R673" s="162">
        <v>0</v>
      </c>
      <c r="S673" s="162">
        <v>18874309.149999999</v>
      </c>
      <c r="T673" s="162">
        <v>18874309.149999999</v>
      </c>
      <c r="U673" s="162">
        <v>8625690.8499999996</v>
      </c>
      <c r="V673" s="162">
        <v>8625690.8499999996</v>
      </c>
      <c r="W673" s="162">
        <v>8625690.8499999996</v>
      </c>
      <c r="X673" s="162">
        <v>8625690.8499999996</v>
      </c>
      <c r="Y673" s="162">
        <v>0</v>
      </c>
      <c r="Z673" s="162">
        <v>0</v>
      </c>
      <c r="AA673" s="162">
        <v>0</v>
      </c>
      <c r="AB673" s="164">
        <v>-2500000</v>
      </c>
      <c r="AC673" s="162">
        <v>0</v>
      </c>
      <c r="AD673" s="144" t="s">
        <v>911</v>
      </c>
      <c r="AE673" s="165" t="s">
        <v>913</v>
      </c>
      <c r="AF673" s="144" t="s">
        <v>1015</v>
      </c>
      <c r="AG673" s="144" t="s">
        <v>1019</v>
      </c>
      <c r="AH673" s="144" t="s">
        <v>919</v>
      </c>
      <c r="AI673" s="144" t="s">
        <v>919</v>
      </c>
      <c r="AJ673" s="144" t="s">
        <v>919</v>
      </c>
      <c r="AK673" s="144" t="s">
        <v>912</v>
      </c>
      <c r="AL673" s="144" t="s">
        <v>919</v>
      </c>
      <c r="AM673" s="144" t="s">
        <v>919</v>
      </c>
      <c r="AN673" s="144" t="s">
        <v>949</v>
      </c>
      <c r="AO673" s="144" t="s">
        <v>1017</v>
      </c>
      <c r="AP673" s="144" t="s">
        <v>519</v>
      </c>
      <c r="AQ673" s="160" t="s">
        <v>922</v>
      </c>
      <c r="AR673" s="144" t="s">
        <v>923</v>
      </c>
    </row>
    <row r="674" spans="3:44">
      <c r="C674" s="160" t="s">
        <v>836</v>
      </c>
      <c r="D674" s="144" t="s">
        <v>520</v>
      </c>
      <c r="E674" s="161" t="s">
        <v>398</v>
      </c>
      <c r="F674" s="144" t="s">
        <v>434</v>
      </c>
      <c r="G674" s="144" t="s">
        <v>505</v>
      </c>
      <c r="H674" s="144" t="s">
        <v>521</v>
      </c>
      <c r="I674" s="144" t="s">
        <v>522</v>
      </c>
      <c r="J674" s="162">
        <v>500000</v>
      </c>
      <c r="K674" s="163">
        <v>500000</v>
      </c>
      <c r="L674" s="162">
        <v>500000</v>
      </c>
      <c r="M674" s="162">
        <v>0</v>
      </c>
      <c r="N674" s="162">
        <v>0</v>
      </c>
      <c r="O674" s="162">
        <v>0</v>
      </c>
      <c r="P674" s="163">
        <v>0</v>
      </c>
      <c r="Q674" s="162">
        <v>0</v>
      </c>
      <c r="R674" s="162">
        <v>0</v>
      </c>
      <c r="S674" s="162">
        <v>0</v>
      </c>
      <c r="T674" s="162">
        <v>0</v>
      </c>
      <c r="U674" s="162">
        <v>500000</v>
      </c>
      <c r="V674" s="162">
        <v>500000</v>
      </c>
      <c r="W674" s="162">
        <v>500000</v>
      </c>
      <c r="X674" s="162">
        <v>500000</v>
      </c>
      <c r="Y674" s="162">
        <v>0</v>
      </c>
      <c r="Z674" s="162">
        <v>0</v>
      </c>
      <c r="AA674" s="162">
        <v>0</v>
      </c>
      <c r="AB674" s="162">
        <v>0</v>
      </c>
      <c r="AC674" s="162">
        <v>0</v>
      </c>
      <c r="AD674" s="144" t="s">
        <v>911</v>
      </c>
      <c r="AE674" s="165" t="s">
        <v>913</v>
      </c>
      <c r="AF674" s="144" t="s">
        <v>1015</v>
      </c>
      <c r="AG674" s="144" t="s">
        <v>1020</v>
      </c>
      <c r="AH674" s="144" t="s">
        <v>919</v>
      </c>
      <c r="AI674" s="144" t="s">
        <v>919</v>
      </c>
      <c r="AJ674" s="144" t="s">
        <v>919</v>
      </c>
      <c r="AK674" s="144" t="s">
        <v>912</v>
      </c>
      <c r="AL674" s="144" t="s">
        <v>919</v>
      </c>
      <c r="AM674" s="144" t="s">
        <v>919</v>
      </c>
      <c r="AN674" s="144" t="s">
        <v>949</v>
      </c>
      <c r="AO674" s="144" t="s">
        <v>1017</v>
      </c>
      <c r="AP674" s="144" t="s">
        <v>522</v>
      </c>
      <c r="AQ674" s="160" t="s">
        <v>922</v>
      </c>
      <c r="AR674" s="144" t="s">
        <v>923</v>
      </c>
    </row>
    <row r="675" spans="3:44">
      <c r="C675" s="160" t="s">
        <v>836</v>
      </c>
      <c r="D675" s="144" t="s">
        <v>437</v>
      </c>
      <c r="E675" s="161" t="s">
        <v>398</v>
      </c>
      <c r="F675" s="144" t="s">
        <v>434</v>
      </c>
      <c r="G675" s="144" t="s">
        <v>505</v>
      </c>
      <c r="H675" s="144" t="s">
        <v>438</v>
      </c>
      <c r="I675" s="144" t="s">
        <v>439</v>
      </c>
      <c r="J675" s="162">
        <v>0</v>
      </c>
      <c r="K675" s="163">
        <v>500000</v>
      </c>
      <c r="L675" s="162">
        <v>500000</v>
      </c>
      <c r="M675" s="162">
        <v>0</v>
      </c>
      <c r="N675" s="162">
        <v>0</v>
      </c>
      <c r="O675" s="162">
        <v>0</v>
      </c>
      <c r="P675" s="163">
        <v>0</v>
      </c>
      <c r="Q675" s="162">
        <v>0</v>
      </c>
      <c r="R675" s="162">
        <v>0</v>
      </c>
      <c r="S675" s="162">
        <v>0</v>
      </c>
      <c r="T675" s="162">
        <v>0</v>
      </c>
      <c r="U675" s="162">
        <v>500000</v>
      </c>
      <c r="V675" s="162">
        <v>500000</v>
      </c>
      <c r="W675" s="162">
        <v>500000</v>
      </c>
      <c r="X675" s="162">
        <v>500000</v>
      </c>
      <c r="Y675" s="162">
        <v>0</v>
      </c>
      <c r="Z675" s="162">
        <v>0</v>
      </c>
      <c r="AA675" s="162">
        <v>0</v>
      </c>
      <c r="AB675" s="162">
        <v>0</v>
      </c>
      <c r="AC675" s="162">
        <v>500000</v>
      </c>
      <c r="AD675" s="144" t="s">
        <v>911</v>
      </c>
      <c r="AE675" s="165" t="s">
        <v>913</v>
      </c>
      <c r="AF675" s="144" t="s">
        <v>951</v>
      </c>
      <c r="AG675" s="144" t="s">
        <v>952</v>
      </c>
      <c r="AH675" s="144" t="s">
        <v>919</v>
      </c>
      <c r="AI675" s="144" t="s">
        <v>919</v>
      </c>
      <c r="AJ675" s="144" t="s">
        <v>919</v>
      </c>
      <c r="AK675" s="144" t="s">
        <v>912</v>
      </c>
      <c r="AL675" s="144" t="s">
        <v>919</v>
      </c>
      <c r="AM675" s="144" t="s">
        <v>919</v>
      </c>
      <c r="AN675" s="144" t="s">
        <v>949</v>
      </c>
      <c r="AO675" s="144" t="s">
        <v>953</v>
      </c>
      <c r="AP675" s="144" t="s">
        <v>439</v>
      </c>
      <c r="AQ675" s="160" t="s">
        <v>922</v>
      </c>
      <c r="AR675" s="144" t="s">
        <v>923</v>
      </c>
    </row>
    <row r="676" spans="3:44">
      <c r="C676" s="160" t="s">
        <v>836</v>
      </c>
      <c r="D676" s="144" t="s">
        <v>845</v>
      </c>
      <c r="E676" s="161" t="s">
        <v>398</v>
      </c>
      <c r="F676" s="144" t="s">
        <v>434</v>
      </c>
      <c r="G676" s="144" t="s">
        <v>505</v>
      </c>
      <c r="H676" s="144" t="s">
        <v>846</v>
      </c>
      <c r="I676" s="144" t="s">
        <v>847</v>
      </c>
      <c r="J676" s="162">
        <v>17620257</v>
      </c>
      <c r="K676" s="163">
        <v>17620257</v>
      </c>
      <c r="L676" s="162">
        <v>17620257</v>
      </c>
      <c r="M676" s="162">
        <v>0</v>
      </c>
      <c r="N676" s="162">
        <v>0</v>
      </c>
      <c r="O676" s="162">
        <v>0</v>
      </c>
      <c r="P676" s="163">
        <v>13818195.060000001</v>
      </c>
      <c r="Q676" s="162">
        <v>0</v>
      </c>
      <c r="R676" s="162">
        <v>0</v>
      </c>
      <c r="S676" s="162">
        <v>13818195.060000001</v>
      </c>
      <c r="T676" s="162">
        <v>13818195.060000001</v>
      </c>
      <c r="U676" s="162">
        <v>3802061.94</v>
      </c>
      <c r="V676" s="162">
        <v>3802061.94</v>
      </c>
      <c r="W676" s="162">
        <v>3802061.94</v>
      </c>
      <c r="X676" s="162">
        <v>3802061.94</v>
      </c>
      <c r="Y676" s="162">
        <v>0</v>
      </c>
      <c r="Z676" s="162">
        <v>0</v>
      </c>
      <c r="AA676" s="162">
        <v>0</v>
      </c>
      <c r="AB676" s="162">
        <v>0</v>
      </c>
      <c r="AC676" s="162">
        <v>0</v>
      </c>
      <c r="AD676" s="144" t="s">
        <v>911</v>
      </c>
      <c r="AE676" s="165" t="s">
        <v>913</v>
      </c>
      <c r="AF676" s="144" t="s">
        <v>951</v>
      </c>
      <c r="AG676" s="144" t="s">
        <v>1164</v>
      </c>
      <c r="AH676" s="144" t="s">
        <v>919</v>
      </c>
      <c r="AI676" s="144" t="s">
        <v>919</v>
      </c>
      <c r="AJ676" s="144" t="s">
        <v>919</v>
      </c>
      <c r="AK676" s="144" t="s">
        <v>912</v>
      </c>
      <c r="AL676" s="144" t="s">
        <v>919</v>
      </c>
      <c r="AM676" s="144" t="s">
        <v>919</v>
      </c>
      <c r="AN676" s="144" t="s">
        <v>949</v>
      </c>
      <c r="AO676" s="144" t="s">
        <v>953</v>
      </c>
      <c r="AP676" s="144" t="s">
        <v>847</v>
      </c>
      <c r="AQ676" s="160" t="s">
        <v>922</v>
      </c>
      <c r="AR676" s="144" t="s">
        <v>923</v>
      </c>
    </row>
    <row r="677" spans="3:44">
      <c r="C677" s="160" t="s">
        <v>836</v>
      </c>
      <c r="D677" s="144" t="s">
        <v>593</v>
      </c>
      <c r="E677" s="161" t="s">
        <v>398</v>
      </c>
      <c r="F677" s="144" t="s">
        <v>434</v>
      </c>
      <c r="G677" s="144" t="s">
        <v>505</v>
      </c>
      <c r="H677" s="144" t="s">
        <v>594</v>
      </c>
      <c r="I677" s="144" t="s">
        <v>595</v>
      </c>
      <c r="J677" s="162">
        <v>40000</v>
      </c>
      <c r="K677" s="163">
        <v>40000</v>
      </c>
      <c r="L677" s="162">
        <v>40000</v>
      </c>
      <c r="M677" s="162">
        <v>0</v>
      </c>
      <c r="N677" s="162">
        <v>0</v>
      </c>
      <c r="O677" s="162">
        <v>0</v>
      </c>
      <c r="P677" s="163">
        <v>626</v>
      </c>
      <c r="Q677" s="162">
        <v>626</v>
      </c>
      <c r="R677" s="162">
        <v>0</v>
      </c>
      <c r="S677" s="162">
        <v>626</v>
      </c>
      <c r="T677" s="162">
        <v>626</v>
      </c>
      <c r="U677" s="162">
        <v>39374</v>
      </c>
      <c r="V677" s="162">
        <v>39374</v>
      </c>
      <c r="W677" s="162">
        <v>39374</v>
      </c>
      <c r="X677" s="162">
        <v>39374</v>
      </c>
      <c r="Y677" s="162">
        <v>0</v>
      </c>
      <c r="Z677" s="162">
        <v>0</v>
      </c>
      <c r="AA677" s="162">
        <v>0</v>
      </c>
      <c r="AB677" s="162">
        <v>0</v>
      </c>
      <c r="AC677" s="162">
        <v>0</v>
      </c>
      <c r="AD677" s="144" t="s">
        <v>911</v>
      </c>
      <c r="AE677" s="165" t="s">
        <v>913</v>
      </c>
      <c r="AF677" s="144" t="s">
        <v>951</v>
      </c>
      <c r="AG677" s="144" t="s">
        <v>1068</v>
      </c>
      <c r="AH677" s="144" t="s">
        <v>919</v>
      </c>
      <c r="AI677" s="144" t="s">
        <v>919</v>
      </c>
      <c r="AJ677" s="144" t="s">
        <v>919</v>
      </c>
      <c r="AK677" s="144" t="s">
        <v>912</v>
      </c>
      <c r="AL677" s="144" t="s">
        <v>1069</v>
      </c>
      <c r="AM677" s="144" t="s">
        <v>919</v>
      </c>
      <c r="AN677" s="144" t="s">
        <v>949</v>
      </c>
      <c r="AO677" s="144" t="s">
        <v>953</v>
      </c>
      <c r="AP677" s="144" t="s">
        <v>595</v>
      </c>
      <c r="AQ677" s="160" t="s">
        <v>922</v>
      </c>
      <c r="AR677" s="144" t="s">
        <v>923</v>
      </c>
    </row>
    <row r="678" spans="3:44">
      <c r="C678" s="160" t="s">
        <v>836</v>
      </c>
      <c r="D678" s="144" t="s">
        <v>443</v>
      </c>
      <c r="E678" s="161" t="s">
        <v>398</v>
      </c>
      <c r="F678" s="144" t="s">
        <v>434</v>
      </c>
      <c r="G678" s="144" t="s">
        <v>505</v>
      </c>
      <c r="H678" s="144" t="s">
        <v>444</v>
      </c>
      <c r="I678" s="144" t="s">
        <v>445</v>
      </c>
      <c r="J678" s="162">
        <v>0</v>
      </c>
      <c r="K678" s="163">
        <v>150000</v>
      </c>
      <c r="L678" s="162">
        <v>150000</v>
      </c>
      <c r="M678" s="162">
        <v>0</v>
      </c>
      <c r="N678" s="162">
        <v>0</v>
      </c>
      <c r="O678" s="162">
        <v>0</v>
      </c>
      <c r="P678" s="163">
        <v>58188.22</v>
      </c>
      <c r="Q678" s="162">
        <v>58188.22</v>
      </c>
      <c r="R678" s="162">
        <v>0</v>
      </c>
      <c r="S678" s="162">
        <v>58188.22</v>
      </c>
      <c r="T678" s="162">
        <v>58188.22</v>
      </c>
      <c r="U678" s="162">
        <v>91811.78</v>
      </c>
      <c r="V678" s="162">
        <v>91811.78</v>
      </c>
      <c r="W678" s="162">
        <v>91811.78</v>
      </c>
      <c r="X678" s="162">
        <v>91811.78</v>
      </c>
      <c r="Y678" s="162">
        <v>0</v>
      </c>
      <c r="Z678" s="162">
        <v>0</v>
      </c>
      <c r="AA678" s="162">
        <v>0</v>
      </c>
      <c r="AB678" s="162">
        <v>0</v>
      </c>
      <c r="AC678" s="162">
        <v>150000</v>
      </c>
      <c r="AD678" s="144" t="s">
        <v>911</v>
      </c>
      <c r="AE678" s="165" t="s">
        <v>913</v>
      </c>
      <c r="AF678" s="144" t="s">
        <v>951</v>
      </c>
      <c r="AG678" s="144" t="s">
        <v>955</v>
      </c>
      <c r="AH678" s="144" t="s">
        <v>919</v>
      </c>
      <c r="AI678" s="144" t="s">
        <v>919</v>
      </c>
      <c r="AJ678" s="144" t="s">
        <v>919</v>
      </c>
      <c r="AK678" s="144" t="s">
        <v>912</v>
      </c>
      <c r="AL678" s="144" t="s">
        <v>919</v>
      </c>
      <c r="AM678" s="144" t="s">
        <v>919</v>
      </c>
      <c r="AN678" s="144" t="s">
        <v>949</v>
      </c>
      <c r="AO678" s="144" t="s">
        <v>953</v>
      </c>
      <c r="AP678" s="144" t="s">
        <v>445</v>
      </c>
      <c r="AQ678" s="160" t="s">
        <v>922</v>
      </c>
      <c r="AR678" s="144" t="s">
        <v>923</v>
      </c>
    </row>
    <row r="679" spans="3:44">
      <c r="C679" s="160" t="s">
        <v>836</v>
      </c>
      <c r="D679" s="144" t="s">
        <v>809</v>
      </c>
      <c r="E679" s="161" t="s">
        <v>398</v>
      </c>
      <c r="F679" s="144" t="s">
        <v>434</v>
      </c>
      <c r="G679" s="144" t="s">
        <v>505</v>
      </c>
      <c r="H679" s="144" t="s">
        <v>810</v>
      </c>
      <c r="I679" s="144" t="s">
        <v>811</v>
      </c>
      <c r="J679" s="162">
        <v>2625000</v>
      </c>
      <c r="K679" s="163">
        <v>2625000</v>
      </c>
      <c r="L679" s="162">
        <v>2625000</v>
      </c>
      <c r="M679" s="162">
        <v>0</v>
      </c>
      <c r="N679" s="162">
        <v>0</v>
      </c>
      <c r="O679" s="162">
        <v>0</v>
      </c>
      <c r="P679" s="163">
        <v>2260000</v>
      </c>
      <c r="Q679" s="162">
        <v>0</v>
      </c>
      <c r="R679" s="162">
        <v>0</v>
      </c>
      <c r="S679" s="162">
        <v>2260000</v>
      </c>
      <c r="T679" s="162">
        <v>2260000</v>
      </c>
      <c r="U679" s="162">
        <v>365000</v>
      </c>
      <c r="V679" s="162">
        <v>365000</v>
      </c>
      <c r="W679" s="162">
        <v>365000</v>
      </c>
      <c r="X679" s="162">
        <v>365000</v>
      </c>
      <c r="Y679" s="162">
        <v>0</v>
      </c>
      <c r="Z679" s="162">
        <v>0</v>
      </c>
      <c r="AA679" s="162">
        <v>0</v>
      </c>
      <c r="AB679" s="162">
        <v>0</v>
      </c>
      <c r="AC679" s="162">
        <v>0</v>
      </c>
      <c r="AD679" s="144" t="s">
        <v>911</v>
      </c>
      <c r="AE679" s="165" t="s">
        <v>913</v>
      </c>
      <c r="AF679" s="144" t="s">
        <v>1021</v>
      </c>
      <c r="AG679" s="144" t="s">
        <v>1142</v>
      </c>
      <c r="AH679" s="144" t="s">
        <v>919</v>
      </c>
      <c r="AI679" s="144" t="s">
        <v>919</v>
      </c>
      <c r="AJ679" s="144" t="s">
        <v>919</v>
      </c>
      <c r="AK679" s="144" t="s">
        <v>912</v>
      </c>
      <c r="AL679" s="144" t="s">
        <v>919</v>
      </c>
      <c r="AM679" s="144" t="s">
        <v>919</v>
      </c>
      <c r="AN679" s="144" t="s">
        <v>949</v>
      </c>
      <c r="AO679" s="144" t="s">
        <v>1023</v>
      </c>
      <c r="AP679" s="144" t="s">
        <v>811</v>
      </c>
      <c r="AQ679" s="160" t="s">
        <v>922</v>
      </c>
      <c r="AR679" s="144" t="s">
        <v>923</v>
      </c>
    </row>
    <row r="680" spans="3:44">
      <c r="C680" s="160" t="s">
        <v>836</v>
      </c>
      <c r="D680" s="144" t="s">
        <v>523</v>
      </c>
      <c r="E680" s="161" t="s">
        <v>398</v>
      </c>
      <c r="F680" s="144" t="s">
        <v>434</v>
      </c>
      <c r="G680" s="144" t="s">
        <v>505</v>
      </c>
      <c r="H680" s="144" t="s">
        <v>524</v>
      </c>
      <c r="I680" s="144" t="s">
        <v>524</v>
      </c>
      <c r="J680" s="162">
        <v>7500000</v>
      </c>
      <c r="K680" s="163">
        <v>6630000</v>
      </c>
      <c r="L680" s="162">
        <v>6630000</v>
      </c>
      <c r="M680" s="162">
        <v>0</v>
      </c>
      <c r="N680" s="162">
        <v>0</v>
      </c>
      <c r="O680" s="162">
        <v>0</v>
      </c>
      <c r="P680" s="163">
        <v>3587967.94</v>
      </c>
      <c r="Q680" s="162">
        <v>3075401.09</v>
      </c>
      <c r="R680" s="162">
        <v>0</v>
      </c>
      <c r="S680" s="162">
        <v>3587967.94</v>
      </c>
      <c r="T680" s="162">
        <v>3587967.94</v>
      </c>
      <c r="U680" s="162">
        <v>3042032.06</v>
      </c>
      <c r="V680" s="162">
        <v>3042032.06</v>
      </c>
      <c r="W680" s="162">
        <v>3042032.06</v>
      </c>
      <c r="X680" s="162">
        <v>3042032.06</v>
      </c>
      <c r="Y680" s="162">
        <v>0</v>
      </c>
      <c r="Z680" s="162">
        <v>0</v>
      </c>
      <c r="AA680" s="162">
        <v>0</v>
      </c>
      <c r="AB680" s="164">
        <v>-870000</v>
      </c>
      <c r="AC680" s="162">
        <v>0</v>
      </c>
      <c r="AD680" s="144" t="s">
        <v>911</v>
      </c>
      <c r="AE680" s="165" t="s">
        <v>913</v>
      </c>
      <c r="AF680" s="144" t="s">
        <v>1021</v>
      </c>
      <c r="AG680" s="144" t="s">
        <v>1022</v>
      </c>
      <c r="AH680" s="144" t="s">
        <v>919</v>
      </c>
      <c r="AI680" s="144" t="s">
        <v>919</v>
      </c>
      <c r="AJ680" s="144" t="s">
        <v>919</v>
      </c>
      <c r="AK680" s="144" t="s">
        <v>912</v>
      </c>
      <c r="AL680" s="144" t="s">
        <v>919</v>
      </c>
      <c r="AM680" s="144" t="s">
        <v>919</v>
      </c>
      <c r="AN680" s="144" t="s">
        <v>949</v>
      </c>
      <c r="AO680" s="144" t="s">
        <v>1023</v>
      </c>
      <c r="AP680" s="144" t="s">
        <v>524</v>
      </c>
      <c r="AQ680" s="160" t="s">
        <v>922</v>
      </c>
      <c r="AR680" s="144" t="s">
        <v>923</v>
      </c>
    </row>
    <row r="681" spans="3:44">
      <c r="C681" s="160" t="s">
        <v>836</v>
      </c>
      <c r="D681" s="144" t="s">
        <v>528</v>
      </c>
      <c r="E681" s="161" t="s">
        <v>398</v>
      </c>
      <c r="F681" s="144" t="s">
        <v>434</v>
      </c>
      <c r="G681" s="144" t="s">
        <v>505</v>
      </c>
      <c r="H681" s="144" t="s">
        <v>529</v>
      </c>
      <c r="I681" s="144" t="s">
        <v>530</v>
      </c>
      <c r="J681" s="162">
        <v>175000</v>
      </c>
      <c r="K681" s="163">
        <v>175000</v>
      </c>
      <c r="L681" s="162">
        <v>175000</v>
      </c>
      <c r="M681" s="162">
        <v>0</v>
      </c>
      <c r="N681" s="162">
        <v>0</v>
      </c>
      <c r="O681" s="162">
        <v>0</v>
      </c>
      <c r="P681" s="163">
        <v>29415.68</v>
      </c>
      <c r="Q681" s="162">
        <v>29415.68</v>
      </c>
      <c r="R681" s="162">
        <v>0</v>
      </c>
      <c r="S681" s="162">
        <v>29415.68</v>
      </c>
      <c r="T681" s="162">
        <v>29415.68</v>
      </c>
      <c r="U681" s="162">
        <v>145584.32000000001</v>
      </c>
      <c r="V681" s="162">
        <v>145584.32000000001</v>
      </c>
      <c r="W681" s="162">
        <v>145584.32000000001</v>
      </c>
      <c r="X681" s="162">
        <v>145584.32000000001</v>
      </c>
      <c r="Y681" s="162">
        <v>0</v>
      </c>
      <c r="Z681" s="162">
        <v>0</v>
      </c>
      <c r="AA681" s="162">
        <v>0</v>
      </c>
      <c r="AB681" s="162">
        <v>0</v>
      </c>
      <c r="AC681" s="162">
        <v>0</v>
      </c>
      <c r="AD681" s="144" t="s">
        <v>911</v>
      </c>
      <c r="AE681" s="165" t="s">
        <v>913</v>
      </c>
      <c r="AF681" s="144" t="s">
        <v>956</v>
      </c>
      <c r="AG681" s="144" t="s">
        <v>1025</v>
      </c>
      <c r="AH681" s="144" t="s">
        <v>919</v>
      </c>
      <c r="AI681" s="144" t="s">
        <v>919</v>
      </c>
      <c r="AJ681" s="144" t="s">
        <v>919</v>
      </c>
      <c r="AK681" s="144" t="s">
        <v>912</v>
      </c>
      <c r="AL681" s="144" t="s">
        <v>919</v>
      </c>
      <c r="AM681" s="144" t="s">
        <v>919</v>
      </c>
      <c r="AN681" s="144" t="s">
        <v>949</v>
      </c>
      <c r="AO681" s="144" t="s">
        <v>958</v>
      </c>
      <c r="AP681" s="144" t="s">
        <v>530</v>
      </c>
      <c r="AQ681" s="160" t="s">
        <v>922</v>
      </c>
      <c r="AR681" s="144" t="s">
        <v>923</v>
      </c>
    </row>
    <row r="682" spans="3:44">
      <c r="C682" s="160" t="s">
        <v>836</v>
      </c>
      <c r="D682" s="144" t="s">
        <v>446</v>
      </c>
      <c r="E682" s="161" t="s">
        <v>398</v>
      </c>
      <c r="F682" s="144" t="s">
        <v>434</v>
      </c>
      <c r="G682" s="144" t="s">
        <v>505</v>
      </c>
      <c r="H682" s="144" t="s">
        <v>447</v>
      </c>
      <c r="I682" s="144" t="s">
        <v>448</v>
      </c>
      <c r="J682" s="162">
        <v>525000</v>
      </c>
      <c r="K682" s="163">
        <v>525000</v>
      </c>
      <c r="L682" s="162">
        <v>525000</v>
      </c>
      <c r="M682" s="162">
        <v>0</v>
      </c>
      <c r="N682" s="162">
        <v>0</v>
      </c>
      <c r="O682" s="162">
        <v>0</v>
      </c>
      <c r="P682" s="163">
        <v>16000</v>
      </c>
      <c r="Q682" s="162">
        <v>16000</v>
      </c>
      <c r="R682" s="162">
        <v>0</v>
      </c>
      <c r="S682" s="162">
        <v>16000</v>
      </c>
      <c r="T682" s="162">
        <v>16000</v>
      </c>
      <c r="U682" s="162">
        <v>509000</v>
      </c>
      <c r="V682" s="162">
        <v>509000</v>
      </c>
      <c r="W682" s="162">
        <v>509000</v>
      </c>
      <c r="X682" s="162">
        <v>509000</v>
      </c>
      <c r="Y682" s="162">
        <v>0</v>
      </c>
      <c r="Z682" s="162">
        <v>0</v>
      </c>
      <c r="AA682" s="162">
        <v>0</v>
      </c>
      <c r="AB682" s="162">
        <v>0</v>
      </c>
      <c r="AC682" s="162">
        <v>0</v>
      </c>
      <c r="AD682" s="144" t="s">
        <v>911</v>
      </c>
      <c r="AE682" s="165" t="s">
        <v>913</v>
      </c>
      <c r="AF682" s="144" t="s">
        <v>956</v>
      </c>
      <c r="AG682" s="144" t="s">
        <v>957</v>
      </c>
      <c r="AH682" s="144" t="s">
        <v>919</v>
      </c>
      <c r="AI682" s="144" t="s">
        <v>919</v>
      </c>
      <c r="AJ682" s="144" t="s">
        <v>919</v>
      </c>
      <c r="AK682" s="144" t="s">
        <v>912</v>
      </c>
      <c r="AL682" s="144" t="s">
        <v>919</v>
      </c>
      <c r="AM682" s="144" t="s">
        <v>919</v>
      </c>
      <c r="AN682" s="144" t="s">
        <v>949</v>
      </c>
      <c r="AO682" s="144" t="s">
        <v>958</v>
      </c>
      <c r="AP682" s="144" t="s">
        <v>448</v>
      </c>
      <c r="AQ682" s="160" t="s">
        <v>922</v>
      </c>
      <c r="AR682" s="144" t="s">
        <v>923</v>
      </c>
    </row>
    <row r="683" spans="3:44">
      <c r="C683" s="160" t="s">
        <v>836</v>
      </c>
      <c r="D683" s="144" t="s">
        <v>449</v>
      </c>
      <c r="E683" s="161" t="s">
        <v>398</v>
      </c>
      <c r="F683" s="144" t="s">
        <v>434</v>
      </c>
      <c r="G683" s="144" t="s">
        <v>505</v>
      </c>
      <c r="H683" s="144" t="s">
        <v>450</v>
      </c>
      <c r="I683" s="144" t="s">
        <v>450</v>
      </c>
      <c r="J683" s="162">
        <v>2000000</v>
      </c>
      <c r="K683" s="163">
        <v>2000000</v>
      </c>
      <c r="L683" s="162">
        <v>2000000</v>
      </c>
      <c r="M683" s="162">
        <v>0</v>
      </c>
      <c r="N683" s="162">
        <v>0</v>
      </c>
      <c r="O683" s="162">
        <v>0</v>
      </c>
      <c r="P683" s="163">
        <v>1043738.36</v>
      </c>
      <c r="Q683" s="162">
        <v>1043738.36</v>
      </c>
      <c r="R683" s="162">
        <v>0</v>
      </c>
      <c r="S683" s="162">
        <v>1043738.36</v>
      </c>
      <c r="T683" s="162">
        <v>1043738.36</v>
      </c>
      <c r="U683" s="162">
        <v>956261.64</v>
      </c>
      <c r="V683" s="162">
        <v>956261.64</v>
      </c>
      <c r="W683" s="162">
        <v>956261.64</v>
      </c>
      <c r="X683" s="162">
        <v>956261.64</v>
      </c>
      <c r="Y683" s="162">
        <v>0</v>
      </c>
      <c r="Z683" s="162">
        <v>0</v>
      </c>
      <c r="AA683" s="162">
        <v>0</v>
      </c>
      <c r="AB683" s="162">
        <v>0</v>
      </c>
      <c r="AC683" s="162">
        <v>0</v>
      </c>
      <c r="AD683" s="144" t="s">
        <v>911</v>
      </c>
      <c r="AE683" s="165" t="s">
        <v>913</v>
      </c>
      <c r="AF683" s="144" t="s">
        <v>959</v>
      </c>
      <c r="AG683" s="144" t="s">
        <v>960</v>
      </c>
      <c r="AH683" s="144" t="s">
        <v>919</v>
      </c>
      <c r="AI683" s="144" t="s">
        <v>919</v>
      </c>
      <c r="AJ683" s="144" t="s">
        <v>919</v>
      </c>
      <c r="AK683" s="144" t="s">
        <v>912</v>
      </c>
      <c r="AL683" s="144" t="s">
        <v>919</v>
      </c>
      <c r="AM683" s="144" t="s">
        <v>919</v>
      </c>
      <c r="AN683" s="144" t="s">
        <v>949</v>
      </c>
      <c r="AO683" s="144" t="s">
        <v>961</v>
      </c>
      <c r="AP683" s="144" t="s">
        <v>450</v>
      </c>
      <c r="AQ683" s="160" t="s">
        <v>922</v>
      </c>
      <c r="AR683" s="144" t="s">
        <v>923</v>
      </c>
    </row>
    <row r="684" spans="3:44">
      <c r="C684" s="160" t="s">
        <v>836</v>
      </c>
      <c r="D684" s="144" t="s">
        <v>653</v>
      </c>
      <c r="E684" s="161" t="s">
        <v>398</v>
      </c>
      <c r="F684" s="144" t="s">
        <v>434</v>
      </c>
      <c r="G684" s="144" t="s">
        <v>505</v>
      </c>
      <c r="H684" s="144" t="s">
        <v>654</v>
      </c>
      <c r="I684" s="144" t="s">
        <v>655</v>
      </c>
      <c r="J684" s="162">
        <v>3633000</v>
      </c>
      <c r="K684" s="163">
        <v>3633000</v>
      </c>
      <c r="L684" s="162">
        <v>3633000</v>
      </c>
      <c r="M684" s="162">
        <v>0</v>
      </c>
      <c r="N684" s="162">
        <v>0</v>
      </c>
      <c r="O684" s="162">
        <v>0</v>
      </c>
      <c r="P684" s="163">
        <v>1623646.5</v>
      </c>
      <c r="Q684" s="162">
        <v>1433100</v>
      </c>
      <c r="R684" s="162">
        <v>0</v>
      </c>
      <c r="S684" s="162">
        <v>1623646.5</v>
      </c>
      <c r="T684" s="162">
        <v>1623646.5</v>
      </c>
      <c r="U684" s="162">
        <v>2009353.5</v>
      </c>
      <c r="V684" s="162">
        <v>2009353.5</v>
      </c>
      <c r="W684" s="162">
        <v>2009353.5</v>
      </c>
      <c r="X684" s="162">
        <v>2009353.5</v>
      </c>
      <c r="Y684" s="162">
        <v>0</v>
      </c>
      <c r="Z684" s="162">
        <v>0</v>
      </c>
      <c r="AA684" s="162">
        <v>0</v>
      </c>
      <c r="AB684" s="162">
        <v>0</v>
      </c>
      <c r="AC684" s="162">
        <v>0</v>
      </c>
      <c r="AD684" s="144" t="s">
        <v>911</v>
      </c>
      <c r="AE684" s="165" t="s">
        <v>913</v>
      </c>
      <c r="AF684" s="144" t="s">
        <v>1090</v>
      </c>
      <c r="AG684" s="144" t="s">
        <v>1091</v>
      </c>
      <c r="AH684" s="144" t="s">
        <v>919</v>
      </c>
      <c r="AI684" s="144" t="s">
        <v>919</v>
      </c>
      <c r="AJ684" s="144" t="s">
        <v>919</v>
      </c>
      <c r="AK684" s="144" t="s">
        <v>912</v>
      </c>
      <c r="AL684" s="144" t="s">
        <v>919</v>
      </c>
      <c r="AM684" s="144" t="s">
        <v>919</v>
      </c>
      <c r="AN684" s="144" t="s">
        <v>949</v>
      </c>
      <c r="AO684" s="144" t="s">
        <v>1092</v>
      </c>
      <c r="AP684" s="144" t="s">
        <v>655</v>
      </c>
      <c r="AQ684" s="160" t="s">
        <v>922</v>
      </c>
      <c r="AR684" s="144" t="s">
        <v>923</v>
      </c>
    </row>
    <row r="685" spans="3:44">
      <c r="C685" s="160" t="s">
        <v>836</v>
      </c>
      <c r="D685" s="144" t="s">
        <v>531</v>
      </c>
      <c r="E685" s="161" t="s">
        <v>398</v>
      </c>
      <c r="F685" s="144" t="s">
        <v>434</v>
      </c>
      <c r="G685" s="144" t="s">
        <v>505</v>
      </c>
      <c r="H685" s="144" t="s">
        <v>532</v>
      </c>
      <c r="I685" s="144" t="s">
        <v>533</v>
      </c>
      <c r="J685" s="162">
        <v>100000</v>
      </c>
      <c r="K685" s="163">
        <v>100000</v>
      </c>
      <c r="L685" s="162">
        <v>100000</v>
      </c>
      <c r="M685" s="162">
        <v>0</v>
      </c>
      <c r="N685" s="162">
        <v>0</v>
      </c>
      <c r="O685" s="162">
        <v>0</v>
      </c>
      <c r="P685" s="163">
        <v>0</v>
      </c>
      <c r="Q685" s="162">
        <v>0</v>
      </c>
      <c r="R685" s="162">
        <v>0</v>
      </c>
      <c r="S685" s="162">
        <v>0</v>
      </c>
      <c r="T685" s="162">
        <v>0</v>
      </c>
      <c r="U685" s="162">
        <v>100000</v>
      </c>
      <c r="V685" s="162">
        <v>100000</v>
      </c>
      <c r="W685" s="162">
        <v>100000</v>
      </c>
      <c r="X685" s="162">
        <v>100000</v>
      </c>
      <c r="Y685" s="162">
        <v>0</v>
      </c>
      <c r="Z685" s="162">
        <v>0</v>
      </c>
      <c r="AA685" s="162">
        <v>0</v>
      </c>
      <c r="AB685" s="162">
        <v>0</v>
      </c>
      <c r="AC685" s="162">
        <v>0</v>
      </c>
      <c r="AD685" s="144" t="s">
        <v>911</v>
      </c>
      <c r="AE685" s="165" t="s">
        <v>913</v>
      </c>
      <c r="AF685" s="144" t="s">
        <v>962</v>
      </c>
      <c r="AG685" s="144" t="s">
        <v>1026</v>
      </c>
      <c r="AH685" s="144" t="s">
        <v>919</v>
      </c>
      <c r="AI685" s="144" t="s">
        <v>919</v>
      </c>
      <c r="AJ685" s="144" t="s">
        <v>919</v>
      </c>
      <c r="AK685" s="144" t="s">
        <v>912</v>
      </c>
      <c r="AL685" s="144" t="s">
        <v>919</v>
      </c>
      <c r="AM685" s="144" t="s">
        <v>919</v>
      </c>
      <c r="AN685" s="144" t="s">
        <v>949</v>
      </c>
      <c r="AO685" s="144" t="s">
        <v>965</v>
      </c>
      <c r="AP685" s="144" t="s">
        <v>533</v>
      </c>
      <c r="AQ685" s="160" t="s">
        <v>922</v>
      </c>
      <c r="AR685" s="144" t="s">
        <v>923</v>
      </c>
    </row>
    <row r="686" spans="3:44">
      <c r="C686" s="160" t="s">
        <v>836</v>
      </c>
      <c r="D686" s="144" t="s">
        <v>534</v>
      </c>
      <c r="E686" s="161" t="s">
        <v>398</v>
      </c>
      <c r="F686" s="144" t="s">
        <v>434</v>
      </c>
      <c r="G686" s="144" t="s">
        <v>505</v>
      </c>
      <c r="H686" s="144" t="s">
        <v>535</v>
      </c>
      <c r="I686" s="144" t="s">
        <v>536</v>
      </c>
      <c r="J686" s="162">
        <v>100000</v>
      </c>
      <c r="K686" s="163">
        <v>100000</v>
      </c>
      <c r="L686" s="162">
        <v>100000</v>
      </c>
      <c r="M686" s="162">
        <v>0</v>
      </c>
      <c r="N686" s="162">
        <v>0</v>
      </c>
      <c r="O686" s="162">
        <v>0</v>
      </c>
      <c r="P686" s="163">
        <v>0</v>
      </c>
      <c r="Q686" s="162">
        <v>0</v>
      </c>
      <c r="R686" s="162">
        <v>0</v>
      </c>
      <c r="S686" s="162">
        <v>0</v>
      </c>
      <c r="T686" s="162">
        <v>0</v>
      </c>
      <c r="U686" s="162">
        <v>100000</v>
      </c>
      <c r="V686" s="162">
        <v>100000</v>
      </c>
      <c r="W686" s="162">
        <v>100000</v>
      </c>
      <c r="X686" s="162">
        <v>100000</v>
      </c>
      <c r="Y686" s="162">
        <v>0</v>
      </c>
      <c r="Z686" s="162">
        <v>0</v>
      </c>
      <c r="AA686" s="162">
        <v>0</v>
      </c>
      <c r="AB686" s="162">
        <v>0</v>
      </c>
      <c r="AC686" s="162">
        <v>0</v>
      </c>
      <c r="AD686" s="144" t="s">
        <v>911</v>
      </c>
      <c r="AE686" s="165" t="s">
        <v>913</v>
      </c>
      <c r="AF686" s="144" t="s">
        <v>962</v>
      </c>
      <c r="AG686" s="144" t="s">
        <v>1027</v>
      </c>
      <c r="AH686" s="144" t="s">
        <v>919</v>
      </c>
      <c r="AI686" s="144" t="s">
        <v>919</v>
      </c>
      <c r="AJ686" s="144" t="s">
        <v>919</v>
      </c>
      <c r="AK686" s="144" t="s">
        <v>912</v>
      </c>
      <c r="AL686" s="144" t="s">
        <v>1028</v>
      </c>
      <c r="AM686" s="144" t="s">
        <v>919</v>
      </c>
      <c r="AN686" s="144" t="s">
        <v>949</v>
      </c>
      <c r="AO686" s="144" t="s">
        <v>965</v>
      </c>
      <c r="AP686" s="144" t="s">
        <v>536</v>
      </c>
      <c r="AQ686" s="160" t="s">
        <v>922</v>
      </c>
      <c r="AR686" s="144" t="s">
        <v>923</v>
      </c>
    </row>
    <row r="687" spans="3:44">
      <c r="C687" s="160" t="s">
        <v>836</v>
      </c>
      <c r="D687" s="144" t="s">
        <v>540</v>
      </c>
      <c r="E687" s="161" t="s">
        <v>398</v>
      </c>
      <c r="F687" s="144" t="s">
        <v>492</v>
      </c>
      <c r="G687" s="144" t="s">
        <v>505</v>
      </c>
      <c r="H687" s="144" t="s">
        <v>541</v>
      </c>
      <c r="I687" s="144" t="s">
        <v>541</v>
      </c>
      <c r="J687" s="162">
        <v>0</v>
      </c>
      <c r="K687" s="163">
        <v>70000</v>
      </c>
      <c r="L687" s="162">
        <v>70000</v>
      </c>
      <c r="M687" s="162">
        <v>0</v>
      </c>
      <c r="N687" s="162">
        <v>0</v>
      </c>
      <c r="O687" s="162">
        <v>0</v>
      </c>
      <c r="P687" s="163">
        <v>0</v>
      </c>
      <c r="Q687" s="162">
        <v>0</v>
      </c>
      <c r="R687" s="162">
        <v>0</v>
      </c>
      <c r="S687" s="162">
        <v>0</v>
      </c>
      <c r="T687" s="162">
        <v>0</v>
      </c>
      <c r="U687" s="162">
        <v>70000</v>
      </c>
      <c r="V687" s="162">
        <v>70000</v>
      </c>
      <c r="W687" s="162">
        <v>70000</v>
      </c>
      <c r="X687" s="162">
        <v>70000</v>
      </c>
      <c r="Y687" s="162">
        <v>0</v>
      </c>
      <c r="Z687" s="162">
        <v>0</v>
      </c>
      <c r="AA687" s="162">
        <v>0</v>
      </c>
      <c r="AB687" s="162">
        <v>0</v>
      </c>
      <c r="AC687" s="162">
        <v>70000</v>
      </c>
      <c r="AD687" s="144" t="s">
        <v>911</v>
      </c>
      <c r="AE687" s="165" t="s">
        <v>913</v>
      </c>
      <c r="AF687" s="144" t="s">
        <v>1030</v>
      </c>
      <c r="AG687" s="144" t="s">
        <v>1031</v>
      </c>
      <c r="AH687" s="144" t="s">
        <v>919</v>
      </c>
      <c r="AI687" s="144" t="s">
        <v>919</v>
      </c>
      <c r="AJ687" s="144" t="s">
        <v>919</v>
      </c>
      <c r="AK687" s="144" t="s">
        <v>912</v>
      </c>
      <c r="AL687" s="144" t="s">
        <v>919</v>
      </c>
      <c r="AM687" s="144" t="s">
        <v>919</v>
      </c>
      <c r="AN687" s="144" t="s">
        <v>949</v>
      </c>
      <c r="AO687" s="144" t="s">
        <v>1032</v>
      </c>
      <c r="AP687" s="144" t="s">
        <v>541</v>
      </c>
      <c r="AQ687" s="160" t="s">
        <v>922</v>
      </c>
      <c r="AR687" s="144" t="s">
        <v>923</v>
      </c>
    </row>
    <row r="688" spans="3:44">
      <c r="C688" s="160" t="s">
        <v>836</v>
      </c>
      <c r="D688" s="144" t="s">
        <v>542</v>
      </c>
      <c r="E688" s="161" t="s">
        <v>398</v>
      </c>
      <c r="F688" s="144" t="s">
        <v>434</v>
      </c>
      <c r="G688" s="144" t="s">
        <v>505</v>
      </c>
      <c r="H688" s="144" t="s">
        <v>543</v>
      </c>
      <c r="I688" s="144" t="s">
        <v>543</v>
      </c>
      <c r="J688" s="162">
        <v>0</v>
      </c>
      <c r="K688" s="163">
        <v>100000</v>
      </c>
      <c r="L688" s="162">
        <v>100000</v>
      </c>
      <c r="M688" s="162">
        <v>0</v>
      </c>
      <c r="N688" s="162">
        <v>0</v>
      </c>
      <c r="O688" s="162">
        <v>0</v>
      </c>
      <c r="P688" s="163">
        <v>0</v>
      </c>
      <c r="Q688" s="162">
        <v>0</v>
      </c>
      <c r="R688" s="162">
        <v>0</v>
      </c>
      <c r="S688" s="162">
        <v>0</v>
      </c>
      <c r="T688" s="162">
        <v>0</v>
      </c>
      <c r="U688" s="162">
        <v>100000</v>
      </c>
      <c r="V688" s="162">
        <v>100000</v>
      </c>
      <c r="W688" s="162">
        <v>100000</v>
      </c>
      <c r="X688" s="162">
        <v>100000</v>
      </c>
      <c r="Y688" s="162">
        <v>0</v>
      </c>
      <c r="Z688" s="162">
        <v>0</v>
      </c>
      <c r="AA688" s="162">
        <v>0</v>
      </c>
      <c r="AB688" s="162">
        <v>0</v>
      </c>
      <c r="AC688" s="162">
        <v>100000</v>
      </c>
      <c r="AD688" s="144" t="s">
        <v>911</v>
      </c>
      <c r="AE688" s="165" t="s">
        <v>913</v>
      </c>
      <c r="AF688" s="144" t="s">
        <v>966</v>
      </c>
      <c r="AG688" s="144" t="s">
        <v>1033</v>
      </c>
      <c r="AH688" s="144" t="s">
        <v>919</v>
      </c>
      <c r="AI688" s="144" t="s">
        <v>919</v>
      </c>
      <c r="AJ688" s="144" t="s">
        <v>919</v>
      </c>
      <c r="AK688" s="144" t="s">
        <v>912</v>
      </c>
      <c r="AL688" s="144" t="s">
        <v>919</v>
      </c>
      <c r="AM688" s="144" t="s">
        <v>919</v>
      </c>
      <c r="AN688" s="144" t="s">
        <v>949</v>
      </c>
      <c r="AO688" s="144" t="s">
        <v>968</v>
      </c>
      <c r="AP688" s="144" t="s">
        <v>543</v>
      </c>
      <c r="AQ688" s="160" t="s">
        <v>922</v>
      </c>
      <c r="AR688" s="144" t="s">
        <v>923</v>
      </c>
    </row>
    <row r="689" spans="3:44">
      <c r="C689" s="160" t="s">
        <v>836</v>
      </c>
      <c r="D689" s="144" t="s">
        <v>848</v>
      </c>
      <c r="E689" s="161" t="s">
        <v>398</v>
      </c>
      <c r="F689" s="144" t="s">
        <v>434</v>
      </c>
      <c r="G689" s="144" t="s">
        <v>505</v>
      </c>
      <c r="H689" s="144" t="s">
        <v>849</v>
      </c>
      <c r="I689" s="144" t="s">
        <v>850</v>
      </c>
      <c r="J689" s="162">
        <v>250000</v>
      </c>
      <c r="K689" s="163">
        <v>250000</v>
      </c>
      <c r="L689" s="162">
        <v>250000</v>
      </c>
      <c r="M689" s="162">
        <v>0</v>
      </c>
      <c r="N689" s="162">
        <v>0</v>
      </c>
      <c r="O689" s="162">
        <v>0</v>
      </c>
      <c r="P689" s="163">
        <v>0</v>
      </c>
      <c r="Q689" s="162">
        <v>0</v>
      </c>
      <c r="R689" s="162">
        <v>0</v>
      </c>
      <c r="S689" s="162">
        <v>0</v>
      </c>
      <c r="T689" s="162">
        <v>0</v>
      </c>
      <c r="U689" s="162">
        <v>250000</v>
      </c>
      <c r="V689" s="162">
        <v>250000</v>
      </c>
      <c r="W689" s="162">
        <v>250000</v>
      </c>
      <c r="X689" s="162">
        <v>250000</v>
      </c>
      <c r="Y689" s="162">
        <v>0</v>
      </c>
      <c r="Z689" s="162">
        <v>0</v>
      </c>
      <c r="AA689" s="162">
        <v>0</v>
      </c>
      <c r="AB689" s="162">
        <v>0</v>
      </c>
      <c r="AC689" s="162">
        <v>0</v>
      </c>
      <c r="AD689" s="144" t="s">
        <v>911</v>
      </c>
      <c r="AE689" s="165" t="s">
        <v>913</v>
      </c>
      <c r="AF689" s="144" t="s">
        <v>966</v>
      </c>
      <c r="AG689" s="144" t="s">
        <v>1165</v>
      </c>
      <c r="AH689" s="144" t="s">
        <v>919</v>
      </c>
      <c r="AI689" s="144" t="s">
        <v>919</v>
      </c>
      <c r="AJ689" s="144" t="s">
        <v>919</v>
      </c>
      <c r="AK689" s="144" t="s">
        <v>912</v>
      </c>
      <c r="AL689" s="144" t="s">
        <v>919</v>
      </c>
      <c r="AM689" s="144" t="s">
        <v>919</v>
      </c>
      <c r="AN689" s="144" t="s">
        <v>949</v>
      </c>
      <c r="AO689" s="144" t="s">
        <v>968</v>
      </c>
      <c r="AP689" s="144" t="s">
        <v>850</v>
      </c>
      <c r="AQ689" s="160" t="s">
        <v>922</v>
      </c>
      <c r="AR689" s="144" t="s">
        <v>923</v>
      </c>
    </row>
    <row r="690" spans="3:44">
      <c r="C690" s="160" t="s">
        <v>836</v>
      </c>
      <c r="D690" s="144" t="s">
        <v>544</v>
      </c>
      <c r="E690" s="161" t="s">
        <v>398</v>
      </c>
      <c r="F690" s="144" t="s">
        <v>434</v>
      </c>
      <c r="G690" s="144" t="s">
        <v>505</v>
      </c>
      <c r="H690" s="144" t="s">
        <v>545</v>
      </c>
      <c r="I690" s="144" t="s">
        <v>546</v>
      </c>
      <c r="J690" s="162">
        <v>1000000</v>
      </c>
      <c r="K690" s="163">
        <v>1000000</v>
      </c>
      <c r="L690" s="162">
        <v>1000000</v>
      </c>
      <c r="M690" s="162">
        <v>0</v>
      </c>
      <c r="N690" s="162">
        <v>0</v>
      </c>
      <c r="O690" s="162">
        <v>0</v>
      </c>
      <c r="P690" s="163">
        <v>230674</v>
      </c>
      <c r="Q690" s="162">
        <v>230674</v>
      </c>
      <c r="R690" s="162">
        <v>0</v>
      </c>
      <c r="S690" s="162">
        <v>230674</v>
      </c>
      <c r="T690" s="162">
        <v>230674</v>
      </c>
      <c r="U690" s="162">
        <v>769326</v>
      </c>
      <c r="V690" s="162">
        <v>769326</v>
      </c>
      <c r="W690" s="162">
        <v>769326</v>
      </c>
      <c r="X690" s="162">
        <v>769326</v>
      </c>
      <c r="Y690" s="162">
        <v>0</v>
      </c>
      <c r="Z690" s="162">
        <v>0</v>
      </c>
      <c r="AA690" s="162">
        <v>0</v>
      </c>
      <c r="AB690" s="162">
        <v>0</v>
      </c>
      <c r="AC690" s="162">
        <v>0</v>
      </c>
      <c r="AD690" s="144" t="s">
        <v>911</v>
      </c>
      <c r="AE690" s="165" t="s">
        <v>914</v>
      </c>
      <c r="AF690" s="144" t="s">
        <v>969</v>
      </c>
      <c r="AG690" s="144" t="s">
        <v>1034</v>
      </c>
      <c r="AH690" s="144" t="s">
        <v>919</v>
      </c>
      <c r="AI690" s="144" t="s">
        <v>919</v>
      </c>
      <c r="AJ690" s="144" t="s">
        <v>919</v>
      </c>
      <c r="AK690" s="144" t="s">
        <v>912</v>
      </c>
      <c r="AL690" s="144" t="s">
        <v>919</v>
      </c>
      <c r="AM690" s="144" t="s">
        <v>919</v>
      </c>
      <c r="AN690" s="144" t="s">
        <v>971</v>
      </c>
      <c r="AO690" s="144" t="s">
        <v>972</v>
      </c>
      <c r="AP690" s="144" t="s">
        <v>546</v>
      </c>
      <c r="AQ690" s="160" t="s">
        <v>922</v>
      </c>
      <c r="AR690" s="144" t="s">
        <v>923</v>
      </c>
    </row>
    <row r="691" spans="3:44">
      <c r="C691" s="160" t="s">
        <v>836</v>
      </c>
      <c r="D691" s="144" t="s">
        <v>547</v>
      </c>
      <c r="E691" s="161" t="s">
        <v>398</v>
      </c>
      <c r="F691" s="144" t="s">
        <v>434</v>
      </c>
      <c r="G691" s="144" t="s">
        <v>505</v>
      </c>
      <c r="H691" s="144" t="s">
        <v>548</v>
      </c>
      <c r="I691" s="144" t="s">
        <v>549</v>
      </c>
      <c r="J691" s="162">
        <v>1000000</v>
      </c>
      <c r="K691" s="163">
        <v>1000000</v>
      </c>
      <c r="L691" s="162">
        <v>1000000</v>
      </c>
      <c r="M691" s="162">
        <v>0</v>
      </c>
      <c r="N691" s="162">
        <v>0</v>
      </c>
      <c r="O691" s="162">
        <v>0</v>
      </c>
      <c r="P691" s="163">
        <v>24600</v>
      </c>
      <c r="Q691" s="162">
        <v>24600</v>
      </c>
      <c r="R691" s="162">
        <v>0</v>
      </c>
      <c r="S691" s="162">
        <v>24600</v>
      </c>
      <c r="T691" s="162">
        <v>24600</v>
      </c>
      <c r="U691" s="162">
        <v>975400</v>
      </c>
      <c r="V691" s="162">
        <v>975400</v>
      </c>
      <c r="W691" s="162">
        <v>975400</v>
      </c>
      <c r="X691" s="162">
        <v>975400</v>
      </c>
      <c r="Y691" s="162">
        <v>0</v>
      </c>
      <c r="Z691" s="162">
        <v>0</v>
      </c>
      <c r="AA691" s="162">
        <v>0</v>
      </c>
      <c r="AB691" s="162">
        <v>0</v>
      </c>
      <c r="AC691" s="162">
        <v>0</v>
      </c>
      <c r="AD691" s="144" t="s">
        <v>911</v>
      </c>
      <c r="AE691" s="165" t="s">
        <v>914</v>
      </c>
      <c r="AF691" s="144" t="s">
        <v>969</v>
      </c>
      <c r="AG691" s="144" t="s">
        <v>1035</v>
      </c>
      <c r="AH691" s="144" t="s">
        <v>919</v>
      </c>
      <c r="AI691" s="144" t="s">
        <v>919</v>
      </c>
      <c r="AJ691" s="144" t="s">
        <v>919</v>
      </c>
      <c r="AK691" s="144" t="s">
        <v>912</v>
      </c>
      <c r="AL691" s="144" t="s">
        <v>919</v>
      </c>
      <c r="AM691" s="144" t="s">
        <v>919</v>
      </c>
      <c r="AN691" s="144" t="s">
        <v>971</v>
      </c>
      <c r="AO691" s="144" t="s">
        <v>972</v>
      </c>
      <c r="AP691" s="144" t="s">
        <v>549</v>
      </c>
      <c r="AQ691" s="160" t="s">
        <v>922</v>
      </c>
      <c r="AR691" s="144" t="s">
        <v>923</v>
      </c>
    </row>
    <row r="692" spans="3:44">
      <c r="C692" s="160" t="s">
        <v>836</v>
      </c>
      <c r="D692" s="144" t="s">
        <v>550</v>
      </c>
      <c r="E692" s="161" t="s">
        <v>398</v>
      </c>
      <c r="F692" s="144" t="s">
        <v>434</v>
      </c>
      <c r="G692" s="144" t="s">
        <v>505</v>
      </c>
      <c r="H692" s="144" t="s">
        <v>551</v>
      </c>
      <c r="I692" s="144" t="s">
        <v>551</v>
      </c>
      <c r="J692" s="162">
        <v>904442</v>
      </c>
      <c r="K692" s="163">
        <v>904442</v>
      </c>
      <c r="L692" s="162">
        <v>904442</v>
      </c>
      <c r="M692" s="162">
        <v>0</v>
      </c>
      <c r="N692" s="162">
        <v>0</v>
      </c>
      <c r="O692" s="162">
        <v>0</v>
      </c>
      <c r="P692" s="163">
        <v>903529.82</v>
      </c>
      <c r="Q692" s="162">
        <v>9530</v>
      </c>
      <c r="R692" s="162">
        <v>0</v>
      </c>
      <c r="S692" s="162">
        <v>903529.82</v>
      </c>
      <c r="T692" s="162">
        <v>903529.82</v>
      </c>
      <c r="U692" s="162">
        <v>912.18</v>
      </c>
      <c r="V692" s="162">
        <v>912.18</v>
      </c>
      <c r="W692" s="162">
        <v>912.18</v>
      </c>
      <c r="X692" s="162">
        <v>912.18</v>
      </c>
      <c r="Y692" s="162">
        <v>0</v>
      </c>
      <c r="Z692" s="162">
        <v>0</v>
      </c>
      <c r="AA692" s="162">
        <v>0</v>
      </c>
      <c r="AB692" s="162">
        <v>0</v>
      </c>
      <c r="AC692" s="162">
        <v>0</v>
      </c>
      <c r="AD692" s="144" t="s">
        <v>911</v>
      </c>
      <c r="AE692" s="165" t="s">
        <v>914</v>
      </c>
      <c r="AF692" s="144" t="s">
        <v>997</v>
      </c>
      <c r="AG692" s="144" t="s">
        <v>1036</v>
      </c>
      <c r="AH692" s="144" t="s">
        <v>919</v>
      </c>
      <c r="AI692" s="144" t="s">
        <v>919</v>
      </c>
      <c r="AJ692" s="144" t="s">
        <v>919</v>
      </c>
      <c r="AK692" s="144" t="s">
        <v>912</v>
      </c>
      <c r="AL692" s="144" t="s">
        <v>919</v>
      </c>
      <c r="AM692" s="144" t="s">
        <v>919</v>
      </c>
      <c r="AN692" s="144" t="s">
        <v>971</v>
      </c>
      <c r="AO692" s="144" t="s">
        <v>1037</v>
      </c>
      <c r="AP692" s="144" t="s">
        <v>551</v>
      </c>
      <c r="AQ692" s="160" t="s">
        <v>922</v>
      </c>
      <c r="AR692" s="144" t="s">
        <v>923</v>
      </c>
    </row>
    <row r="693" spans="3:44">
      <c r="C693" s="160" t="s">
        <v>836</v>
      </c>
      <c r="D693" s="144" t="s">
        <v>611</v>
      </c>
      <c r="E693" s="161" t="s">
        <v>398</v>
      </c>
      <c r="F693" s="144" t="s">
        <v>434</v>
      </c>
      <c r="G693" s="144" t="s">
        <v>505</v>
      </c>
      <c r="H693" s="144" t="s">
        <v>612</v>
      </c>
      <c r="I693" s="144" t="s">
        <v>613</v>
      </c>
      <c r="J693" s="162">
        <v>1000000</v>
      </c>
      <c r="K693" s="163">
        <v>1000000</v>
      </c>
      <c r="L693" s="162">
        <v>1000000</v>
      </c>
      <c r="M693" s="162">
        <v>0</v>
      </c>
      <c r="N693" s="162">
        <v>0</v>
      </c>
      <c r="O693" s="162">
        <v>0</v>
      </c>
      <c r="P693" s="163">
        <v>0</v>
      </c>
      <c r="Q693" s="162">
        <v>0</v>
      </c>
      <c r="R693" s="162">
        <v>0</v>
      </c>
      <c r="S693" s="162">
        <v>0</v>
      </c>
      <c r="T693" s="162">
        <v>0</v>
      </c>
      <c r="U693" s="162">
        <v>1000000</v>
      </c>
      <c r="V693" s="162">
        <v>1000000</v>
      </c>
      <c r="W693" s="162">
        <v>1000000</v>
      </c>
      <c r="X693" s="162">
        <v>1000000</v>
      </c>
      <c r="Y693" s="162">
        <v>0</v>
      </c>
      <c r="Z693" s="162">
        <v>0</v>
      </c>
      <c r="AA693" s="162">
        <v>0</v>
      </c>
      <c r="AB693" s="162">
        <v>0</v>
      </c>
      <c r="AC693" s="162">
        <v>0</v>
      </c>
      <c r="AD693" s="144" t="s">
        <v>911</v>
      </c>
      <c r="AE693" s="165" t="s">
        <v>914</v>
      </c>
      <c r="AF693" s="144" t="s">
        <v>1038</v>
      </c>
      <c r="AG693" s="144" t="s">
        <v>1076</v>
      </c>
      <c r="AH693" s="144" t="s">
        <v>919</v>
      </c>
      <c r="AI693" s="144" t="s">
        <v>919</v>
      </c>
      <c r="AJ693" s="144" t="s">
        <v>919</v>
      </c>
      <c r="AK693" s="144" t="s">
        <v>912</v>
      </c>
      <c r="AL693" s="144" t="s">
        <v>919</v>
      </c>
      <c r="AM693" s="144" t="s">
        <v>919</v>
      </c>
      <c r="AN693" s="144" t="s">
        <v>971</v>
      </c>
      <c r="AO693" s="144" t="s">
        <v>1040</v>
      </c>
      <c r="AP693" s="144" t="s">
        <v>613</v>
      </c>
      <c r="AQ693" s="160" t="s">
        <v>922</v>
      </c>
      <c r="AR693" s="144" t="s">
        <v>923</v>
      </c>
    </row>
    <row r="694" spans="3:44">
      <c r="C694" s="160" t="s">
        <v>836</v>
      </c>
      <c r="D694" s="144" t="s">
        <v>460</v>
      </c>
      <c r="E694" s="161" t="s">
        <v>398</v>
      </c>
      <c r="F694" s="144" t="s">
        <v>434</v>
      </c>
      <c r="G694" s="144" t="s">
        <v>505</v>
      </c>
      <c r="H694" s="144" t="s">
        <v>461</v>
      </c>
      <c r="I694" s="144" t="s">
        <v>462</v>
      </c>
      <c r="J694" s="162">
        <v>44765</v>
      </c>
      <c r="K694" s="163">
        <v>44765</v>
      </c>
      <c r="L694" s="162">
        <v>44765</v>
      </c>
      <c r="M694" s="162">
        <v>0</v>
      </c>
      <c r="N694" s="162">
        <v>0</v>
      </c>
      <c r="O694" s="162">
        <v>0</v>
      </c>
      <c r="P694" s="163">
        <v>12676.48</v>
      </c>
      <c r="Q694" s="162">
        <v>12676.48</v>
      </c>
      <c r="R694" s="162">
        <v>0</v>
      </c>
      <c r="S694" s="162">
        <v>12676.48</v>
      </c>
      <c r="T694" s="162">
        <v>12676.48</v>
      </c>
      <c r="U694" s="162">
        <v>32088.52</v>
      </c>
      <c r="V694" s="162">
        <v>32088.52</v>
      </c>
      <c r="W694" s="162">
        <v>32088.52</v>
      </c>
      <c r="X694" s="162">
        <v>32088.52</v>
      </c>
      <c r="Y694" s="162">
        <v>0</v>
      </c>
      <c r="Z694" s="162">
        <v>0</v>
      </c>
      <c r="AA694" s="162">
        <v>0</v>
      </c>
      <c r="AB694" s="162">
        <v>0</v>
      </c>
      <c r="AC694" s="162">
        <v>0</v>
      </c>
      <c r="AD694" s="144" t="s">
        <v>911</v>
      </c>
      <c r="AE694" s="165" t="s">
        <v>914</v>
      </c>
      <c r="AF694" s="144" t="s">
        <v>973</v>
      </c>
      <c r="AG694" s="144" t="s">
        <v>974</v>
      </c>
      <c r="AH694" s="144" t="s">
        <v>919</v>
      </c>
      <c r="AI694" s="144" t="s">
        <v>919</v>
      </c>
      <c r="AJ694" s="144" t="s">
        <v>919</v>
      </c>
      <c r="AK694" s="144" t="s">
        <v>912</v>
      </c>
      <c r="AL694" s="144" t="s">
        <v>919</v>
      </c>
      <c r="AM694" s="144" t="s">
        <v>919</v>
      </c>
      <c r="AN694" s="144" t="s">
        <v>971</v>
      </c>
      <c r="AO694" s="144" t="s">
        <v>975</v>
      </c>
      <c r="AP694" s="144" t="s">
        <v>462</v>
      </c>
      <c r="AQ694" s="160" t="s">
        <v>922</v>
      </c>
      <c r="AR694" s="144" t="s">
        <v>923</v>
      </c>
    </row>
    <row r="695" spans="3:44">
      <c r="C695" s="160" t="s">
        <v>836</v>
      </c>
      <c r="D695" s="144" t="s">
        <v>617</v>
      </c>
      <c r="E695" s="161" t="s">
        <v>398</v>
      </c>
      <c r="F695" s="144" t="s">
        <v>434</v>
      </c>
      <c r="G695" s="144" t="s">
        <v>505</v>
      </c>
      <c r="H695" s="144" t="s">
        <v>618</v>
      </c>
      <c r="I695" s="144" t="s">
        <v>619</v>
      </c>
      <c r="J695" s="162">
        <v>200000</v>
      </c>
      <c r="K695" s="163">
        <v>200000</v>
      </c>
      <c r="L695" s="162">
        <v>200000</v>
      </c>
      <c r="M695" s="162">
        <v>0</v>
      </c>
      <c r="N695" s="162">
        <v>0</v>
      </c>
      <c r="O695" s="162">
        <v>0</v>
      </c>
      <c r="P695" s="163">
        <v>152754.71</v>
      </c>
      <c r="Q695" s="162">
        <v>152754.71</v>
      </c>
      <c r="R695" s="162">
        <v>0</v>
      </c>
      <c r="S695" s="162">
        <v>152754.71</v>
      </c>
      <c r="T695" s="162">
        <v>152754.71</v>
      </c>
      <c r="U695" s="162">
        <v>47245.29</v>
      </c>
      <c r="V695" s="162">
        <v>47245.29</v>
      </c>
      <c r="W695" s="162">
        <v>47245.29</v>
      </c>
      <c r="X695" s="162">
        <v>47245.29</v>
      </c>
      <c r="Y695" s="162">
        <v>0</v>
      </c>
      <c r="Z695" s="162">
        <v>0</v>
      </c>
      <c r="AA695" s="162">
        <v>0</v>
      </c>
      <c r="AB695" s="162">
        <v>0</v>
      </c>
      <c r="AC695" s="162">
        <v>0</v>
      </c>
      <c r="AD695" s="144" t="s">
        <v>911</v>
      </c>
      <c r="AE695" s="165" t="s">
        <v>914</v>
      </c>
      <c r="AF695" s="144" t="s">
        <v>973</v>
      </c>
      <c r="AG695" s="144" t="s">
        <v>1078</v>
      </c>
      <c r="AH695" s="144" t="s">
        <v>919</v>
      </c>
      <c r="AI695" s="144" t="s">
        <v>919</v>
      </c>
      <c r="AJ695" s="144" t="s">
        <v>919</v>
      </c>
      <c r="AK695" s="144" t="s">
        <v>912</v>
      </c>
      <c r="AL695" s="144" t="s">
        <v>919</v>
      </c>
      <c r="AM695" s="144" t="s">
        <v>919</v>
      </c>
      <c r="AN695" s="144" t="s">
        <v>971</v>
      </c>
      <c r="AO695" s="144" t="s">
        <v>975</v>
      </c>
      <c r="AP695" s="144" t="s">
        <v>619</v>
      </c>
      <c r="AQ695" s="160" t="s">
        <v>922</v>
      </c>
      <c r="AR695" s="144" t="s">
        <v>923</v>
      </c>
    </row>
    <row r="696" spans="3:44">
      <c r="C696" s="160" t="s">
        <v>836</v>
      </c>
      <c r="D696" s="144" t="s">
        <v>463</v>
      </c>
      <c r="E696" s="161" t="s">
        <v>398</v>
      </c>
      <c r="F696" s="144" t="s">
        <v>434</v>
      </c>
      <c r="G696" s="144" t="s">
        <v>505</v>
      </c>
      <c r="H696" s="144" t="s">
        <v>464</v>
      </c>
      <c r="I696" s="144" t="s">
        <v>465</v>
      </c>
      <c r="J696" s="162">
        <v>404278</v>
      </c>
      <c r="K696" s="163">
        <v>504278</v>
      </c>
      <c r="L696" s="162">
        <v>504278</v>
      </c>
      <c r="M696" s="162">
        <v>0</v>
      </c>
      <c r="N696" s="162">
        <v>0</v>
      </c>
      <c r="O696" s="162">
        <v>0</v>
      </c>
      <c r="P696" s="163">
        <v>500073.38</v>
      </c>
      <c r="Q696" s="162">
        <v>399366.21</v>
      </c>
      <c r="R696" s="162">
        <v>0</v>
      </c>
      <c r="S696" s="162">
        <v>500073.38</v>
      </c>
      <c r="T696" s="162">
        <v>500073.38</v>
      </c>
      <c r="U696" s="162">
        <v>4204.62</v>
      </c>
      <c r="V696" s="162">
        <v>4204.62</v>
      </c>
      <c r="W696" s="162">
        <v>4204.62</v>
      </c>
      <c r="X696" s="162">
        <v>4204.62</v>
      </c>
      <c r="Y696" s="162">
        <v>0</v>
      </c>
      <c r="Z696" s="162">
        <v>0</v>
      </c>
      <c r="AA696" s="162">
        <v>0</v>
      </c>
      <c r="AB696" s="162">
        <v>0</v>
      </c>
      <c r="AC696" s="162">
        <v>100000</v>
      </c>
      <c r="AD696" s="144" t="s">
        <v>911</v>
      </c>
      <c r="AE696" s="165" t="s">
        <v>914</v>
      </c>
      <c r="AF696" s="144" t="s">
        <v>976</v>
      </c>
      <c r="AG696" s="144" t="s">
        <v>977</v>
      </c>
      <c r="AH696" s="144" t="s">
        <v>919</v>
      </c>
      <c r="AI696" s="144" t="s">
        <v>919</v>
      </c>
      <c r="AJ696" s="144" t="s">
        <v>919</v>
      </c>
      <c r="AK696" s="144" t="s">
        <v>912</v>
      </c>
      <c r="AL696" s="144" t="s">
        <v>919</v>
      </c>
      <c r="AM696" s="144" t="s">
        <v>919</v>
      </c>
      <c r="AN696" s="144" t="s">
        <v>971</v>
      </c>
      <c r="AO696" s="144" t="s">
        <v>978</v>
      </c>
      <c r="AP696" s="144" t="s">
        <v>465</v>
      </c>
      <c r="AQ696" s="160" t="s">
        <v>922</v>
      </c>
      <c r="AR696" s="144" t="s">
        <v>923</v>
      </c>
    </row>
    <row r="697" spans="3:44">
      <c r="C697" s="160" t="s">
        <v>836</v>
      </c>
      <c r="D697" s="144" t="s">
        <v>466</v>
      </c>
      <c r="E697" s="161" t="s">
        <v>398</v>
      </c>
      <c r="F697" s="144" t="s">
        <v>434</v>
      </c>
      <c r="G697" s="144" t="s">
        <v>505</v>
      </c>
      <c r="H697" s="144" t="s">
        <v>467</v>
      </c>
      <c r="I697" s="144" t="s">
        <v>468</v>
      </c>
      <c r="J697" s="162">
        <v>718454</v>
      </c>
      <c r="K697" s="163">
        <v>1218454</v>
      </c>
      <c r="L697" s="162">
        <v>1218454</v>
      </c>
      <c r="M697" s="162">
        <v>0</v>
      </c>
      <c r="N697" s="162">
        <v>0</v>
      </c>
      <c r="O697" s="162">
        <v>0</v>
      </c>
      <c r="P697" s="163">
        <v>721099.16</v>
      </c>
      <c r="Q697" s="162">
        <v>315388.48</v>
      </c>
      <c r="R697" s="162">
        <v>0</v>
      </c>
      <c r="S697" s="162">
        <v>721099.16</v>
      </c>
      <c r="T697" s="162">
        <v>721099.16</v>
      </c>
      <c r="U697" s="162">
        <v>497354.84</v>
      </c>
      <c r="V697" s="162">
        <v>497354.84</v>
      </c>
      <c r="W697" s="162">
        <v>497354.84</v>
      </c>
      <c r="X697" s="162">
        <v>497354.84</v>
      </c>
      <c r="Y697" s="162">
        <v>0</v>
      </c>
      <c r="Z697" s="162">
        <v>0</v>
      </c>
      <c r="AA697" s="162">
        <v>0</v>
      </c>
      <c r="AB697" s="162">
        <v>0</v>
      </c>
      <c r="AC697" s="162">
        <v>500000</v>
      </c>
      <c r="AD697" s="144" t="s">
        <v>911</v>
      </c>
      <c r="AE697" s="165" t="s">
        <v>914</v>
      </c>
      <c r="AF697" s="144" t="s">
        <v>976</v>
      </c>
      <c r="AG697" s="144" t="s">
        <v>979</v>
      </c>
      <c r="AH697" s="144" t="s">
        <v>919</v>
      </c>
      <c r="AI697" s="144" t="s">
        <v>919</v>
      </c>
      <c r="AJ697" s="144" t="s">
        <v>919</v>
      </c>
      <c r="AK697" s="144" t="s">
        <v>912</v>
      </c>
      <c r="AL697" s="144" t="s">
        <v>919</v>
      </c>
      <c r="AM697" s="144" t="s">
        <v>919</v>
      </c>
      <c r="AN697" s="144" t="s">
        <v>971</v>
      </c>
      <c r="AO697" s="144" t="s">
        <v>978</v>
      </c>
      <c r="AP697" s="144" t="s">
        <v>468</v>
      </c>
      <c r="AQ697" s="160" t="s">
        <v>922</v>
      </c>
      <c r="AR697" s="144" t="s">
        <v>923</v>
      </c>
    </row>
    <row r="698" spans="3:44">
      <c r="C698" s="160" t="s">
        <v>836</v>
      </c>
      <c r="D698" s="144" t="s">
        <v>674</v>
      </c>
      <c r="E698" s="161" t="s">
        <v>398</v>
      </c>
      <c r="F698" s="144" t="s">
        <v>434</v>
      </c>
      <c r="G698" s="144" t="s">
        <v>505</v>
      </c>
      <c r="H698" s="144" t="s">
        <v>675</v>
      </c>
      <c r="I698" s="144" t="s">
        <v>675</v>
      </c>
      <c r="J698" s="162">
        <v>300000</v>
      </c>
      <c r="K698" s="163">
        <v>300000</v>
      </c>
      <c r="L698" s="162">
        <v>300000</v>
      </c>
      <c r="M698" s="162">
        <v>0</v>
      </c>
      <c r="N698" s="162">
        <v>0</v>
      </c>
      <c r="O698" s="162">
        <v>0</v>
      </c>
      <c r="P698" s="163">
        <v>43500</v>
      </c>
      <c r="Q698" s="162">
        <v>43500</v>
      </c>
      <c r="R698" s="162">
        <v>0</v>
      </c>
      <c r="S698" s="162">
        <v>43500</v>
      </c>
      <c r="T698" s="162">
        <v>43500</v>
      </c>
      <c r="U698" s="162">
        <v>256500</v>
      </c>
      <c r="V698" s="162">
        <v>256500</v>
      </c>
      <c r="W698" s="162">
        <v>256500</v>
      </c>
      <c r="X698" s="162">
        <v>256500</v>
      </c>
      <c r="Y698" s="162">
        <v>0</v>
      </c>
      <c r="Z698" s="162">
        <v>0</v>
      </c>
      <c r="AA698" s="162">
        <v>0</v>
      </c>
      <c r="AB698" s="162">
        <v>0</v>
      </c>
      <c r="AC698" s="162">
        <v>0</v>
      </c>
      <c r="AD698" s="144" t="s">
        <v>911</v>
      </c>
      <c r="AE698" s="165" t="s">
        <v>914</v>
      </c>
      <c r="AF698" s="144" t="s">
        <v>976</v>
      </c>
      <c r="AG698" s="144" t="s">
        <v>1100</v>
      </c>
      <c r="AH698" s="144" t="s">
        <v>919</v>
      </c>
      <c r="AI698" s="144" t="s">
        <v>919</v>
      </c>
      <c r="AJ698" s="144" t="s">
        <v>919</v>
      </c>
      <c r="AK698" s="144" t="s">
        <v>912</v>
      </c>
      <c r="AL698" s="144" t="s">
        <v>919</v>
      </c>
      <c r="AM698" s="144" t="s">
        <v>919</v>
      </c>
      <c r="AN698" s="144" t="s">
        <v>971</v>
      </c>
      <c r="AO698" s="144" t="s">
        <v>978</v>
      </c>
      <c r="AP698" s="144" t="s">
        <v>675</v>
      </c>
      <c r="AQ698" s="160" t="s">
        <v>922</v>
      </c>
      <c r="AR698" s="144" t="s">
        <v>923</v>
      </c>
    </row>
    <row r="699" spans="3:44">
      <c r="C699" s="160" t="s">
        <v>836</v>
      </c>
      <c r="D699" s="144" t="s">
        <v>469</v>
      </c>
      <c r="E699" s="161" t="s">
        <v>398</v>
      </c>
      <c r="F699" s="144" t="s">
        <v>434</v>
      </c>
      <c r="G699" s="144" t="s">
        <v>505</v>
      </c>
      <c r="H699" s="144" t="s">
        <v>470</v>
      </c>
      <c r="I699" s="144" t="s">
        <v>471</v>
      </c>
      <c r="J699" s="162">
        <v>1909180</v>
      </c>
      <c r="K699" s="163">
        <v>1809180</v>
      </c>
      <c r="L699" s="162">
        <v>1809180</v>
      </c>
      <c r="M699" s="162">
        <v>0</v>
      </c>
      <c r="N699" s="162">
        <v>0</v>
      </c>
      <c r="O699" s="162">
        <v>0</v>
      </c>
      <c r="P699" s="163">
        <v>820704.7</v>
      </c>
      <c r="Q699" s="162">
        <v>321981.82</v>
      </c>
      <c r="R699" s="162">
        <v>0</v>
      </c>
      <c r="S699" s="162">
        <v>820704.7</v>
      </c>
      <c r="T699" s="162">
        <v>820704.7</v>
      </c>
      <c r="U699" s="162">
        <v>988475.3</v>
      </c>
      <c r="V699" s="162">
        <v>988475.3</v>
      </c>
      <c r="W699" s="162">
        <v>988475.3</v>
      </c>
      <c r="X699" s="162">
        <v>988475.3</v>
      </c>
      <c r="Y699" s="162">
        <v>0</v>
      </c>
      <c r="Z699" s="162">
        <v>0</v>
      </c>
      <c r="AA699" s="162">
        <v>0</v>
      </c>
      <c r="AB699" s="164">
        <v>-100000</v>
      </c>
      <c r="AC699" s="162">
        <v>0</v>
      </c>
      <c r="AD699" s="144" t="s">
        <v>911</v>
      </c>
      <c r="AE699" s="165" t="s">
        <v>914</v>
      </c>
      <c r="AF699" s="144" t="s">
        <v>976</v>
      </c>
      <c r="AG699" s="144" t="s">
        <v>980</v>
      </c>
      <c r="AH699" s="144" t="s">
        <v>919</v>
      </c>
      <c r="AI699" s="144" t="s">
        <v>919</v>
      </c>
      <c r="AJ699" s="144" t="s">
        <v>919</v>
      </c>
      <c r="AK699" s="144" t="s">
        <v>912</v>
      </c>
      <c r="AL699" s="144" t="s">
        <v>919</v>
      </c>
      <c r="AM699" s="144" t="s">
        <v>919</v>
      </c>
      <c r="AN699" s="144" t="s">
        <v>971</v>
      </c>
      <c r="AO699" s="144" t="s">
        <v>978</v>
      </c>
      <c r="AP699" s="144" t="s">
        <v>471</v>
      </c>
      <c r="AQ699" s="160" t="s">
        <v>922</v>
      </c>
      <c r="AR699" s="144" t="s">
        <v>923</v>
      </c>
    </row>
    <row r="700" spans="3:44">
      <c r="C700" s="160" t="s">
        <v>836</v>
      </c>
      <c r="D700" s="144" t="s">
        <v>620</v>
      </c>
      <c r="E700" s="161" t="s">
        <v>398</v>
      </c>
      <c r="F700" s="144" t="s">
        <v>434</v>
      </c>
      <c r="G700" s="144" t="s">
        <v>505</v>
      </c>
      <c r="H700" s="144" t="s">
        <v>621</v>
      </c>
      <c r="I700" s="144" t="s">
        <v>622</v>
      </c>
      <c r="J700" s="162">
        <v>500000</v>
      </c>
      <c r="K700" s="163">
        <v>0</v>
      </c>
      <c r="L700" s="162">
        <v>0</v>
      </c>
      <c r="M700" s="162">
        <v>0</v>
      </c>
      <c r="N700" s="162">
        <v>0</v>
      </c>
      <c r="O700" s="162">
        <v>0</v>
      </c>
      <c r="P700" s="163">
        <v>0</v>
      </c>
      <c r="Q700" s="162">
        <v>0</v>
      </c>
      <c r="R700" s="162">
        <v>0</v>
      </c>
      <c r="S700" s="162">
        <v>0</v>
      </c>
      <c r="T700" s="162">
        <v>0</v>
      </c>
      <c r="U700" s="162">
        <v>0</v>
      </c>
      <c r="V700" s="162">
        <v>0</v>
      </c>
      <c r="W700" s="162">
        <v>0</v>
      </c>
      <c r="X700" s="162">
        <v>0</v>
      </c>
      <c r="Y700" s="162">
        <v>0</v>
      </c>
      <c r="Z700" s="162">
        <v>0</v>
      </c>
      <c r="AA700" s="162">
        <v>0</v>
      </c>
      <c r="AB700" s="164">
        <v>-500000</v>
      </c>
      <c r="AC700" s="162">
        <v>0</v>
      </c>
      <c r="AD700" s="144" t="s">
        <v>911</v>
      </c>
      <c r="AE700" s="165" t="s">
        <v>914</v>
      </c>
      <c r="AF700" s="144" t="s">
        <v>976</v>
      </c>
      <c r="AG700" s="144" t="s">
        <v>1079</v>
      </c>
      <c r="AH700" s="144" t="s">
        <v>919</v>
      </c>
      <c r="AI700" s="144" t="s">
        <v>919</v>
      </c>
      <c r="AJ700" s="144" t="s">
        <v>919</v>
      </c>
      <c r="AK700" s="144" t="s">
        <v>912</v>
      </c>
      <c r="AL700" s="144" t="s">
        <v>919</v>
      </c>
      <c r="AM700" s="144" t="s">
        <v>919</v>
      </c>
      <c r="AN700" s="144" t="s">
        <v>971</v>
      </c>
      <c r="AO700" s="144" t="s">
        <v>978</v>
      </c>
      <c r="AP700" s="144" t="s">
        <v>622</v>
      </c>
      <c r="AQ700" s="160" t="s">
        <v>922</v>
      </c>
      <c r="AR700" s="144" t="s">
        <v>923</v>
      </c>
    </row>
    <row r="701" spans="3:44">
      <c r="C701" s="160" t="s">
        <v>836</v>
      </c>
      <c r="D701" s="144" t="s">
        <v>475</v>
      </c>
      <c r="E701" s="161" t="s">
        <v>398</v>
      </c>
      <c r="F701" s="144" t="s">
        <v>434</v>
      </c>
      <c r="G701" s="144" t="s">
        <v>505</v>
      </c>
      <c r="H701" s="144" t="s">
        <v>476</v>
      </c>
      <c r="I701" s="144" t="s">
        <v>477</v>
      </c>
      <c r="J701" s="162">
        <v>17850</v>
      </c>
      <c r="K701" s="163">
        <v>17850</v>
      </c>
      <c r="L701" s="162">
        <v>17850</v>
      </c>
      <c r="M701" s="162">
        <v>0</v>
      </c>
      <c r="N701" s="162">
        <v>0</v>
      </c>
      <c r="O701" s="162">
        <v>0</v>
      </c>
      <c r="P701" s="163">
        <v>16045.48</v>
      </c>
      <c r="Q701" s="162">
        <v>16045.48</v>
      </c>
      <c r="R701" s="162">
        <v>0</v>
      </c>
      <c r="S701" s="162">
        <v>16045.48</v>
      </c>
      <c r="T701" s="162">
        <v>16045.48</v>
      </c>
      <c r="U701" s="162">
        <v>1804.52</v>
      </c>
      <c r="V701" s="162">
        <v>1804.52</v>
      </c>
      <c r="W701" s="162">
        <v>1804.52</v>
      </c>
      <c r="X701" s="162">
        <v>1804.52</v>
      </c>
      <c r="Y701" s="162">
        <v>0</v>
      </c>
      <c r="Z701" s="162">
        <v>0</v>
      </c>
      <c r="AA701" s="162">
        <v>0</v>
      </c>
      <c r="AB701" s="162">
        <v>0</v>
      </c>
      <c r="AC701" s="162">
        <v>0</v>
      </c>
      <c r="AD701" s="144" t="s">
        <v>911</v>
      </c>
      <c r="AE701" s="165" t="s">
        <v>914</v>
      </c>
      <c r="AF701" s="144" t="s">
        <v>976</v>
      </c>
      <c r="AG701" s="144" t="s">
        <v>982</v>
      </c>
      <c r="AH701" s="144" t="s">
        <v>919</v>
      </c>
      <c r="AI701" s="144" t="s">
        <v>919</v>
      </c>
      <c r="AJ701" s="144" t="s">
        <v>919</v>
      </c>
      <c r="AK701" s="144" t="s">
        <v>912</v>
      </c>
      <c r="AL701" s="144" t="s">
        <v>919</v>
      </c>
      <c r="AM701" s="144" t="s">
        <v>919</v>
      </c>
      <c r="AN701" s="144" t="s">
        <v>971</v>
      </c>
      <c r="AO701" s="144" t="s">
        <v>978</v>
      </c>
      <c r="AP701" s="144" t="s">
        <v>477</v>
      </c>
      <c r="AQ701" s="160" t="s">
        <v>922</v>
      </c>
      <c r="AR701" s="144" t="s">
        <v>923</v>
      </c>
    </row>
    <row r="702" spans="3:44">
      <c r="C702" s="160" t="s">
        <v>836</v>
      </c>
      <c r="D702" s="144" t="s">
        <v>488</v>
      </c>
      <c r="E702" s="161" t="s">
        <v>398</v>
      </c>
      <c r="F702" s="144" t="s">
        <v>489</v>
      </c>
      <c r="G702" s="144" t="s">
        <v>505</v>
      </c>
      <c r="H702" s="144" t="s">
        <v>490</v>
      </c>
      <c r="I702" s="144" t="s">
        <v>490</v>
      </c>
      <c r="J702" s="162">
        <v>0</v>
      </c>
      <c r="K702" s="163">
        <v>50000</v>
      </c>
      <c r="L702" s="162">
        <v>50000</v>
      </c>
      <c r="M702" s="162">
        <v>0</v>
      </c>
      <c r="N702" s="162">
        <v>0</v>
      </c>
      <c r="O702" s="162">
        <v>0</v>
      </c>
      <c r="P702" s="163">
        <v>0</v>
      </c>
      <c r="Q702" s="162">
        <v>0</v>
      </c>
      <c r="R702" s="162">
        <v>0</v>
      </c>
      <c r="S702" s="162">
        <v>0</v>
      </c>
      <c r="T702" s="162">
        <v>0</v>
      </c>
      <c r="U702" s="162">
        <v>50000</v>
      </c>
      <c r="V702" s="162">
        <v>50000</v>
      </c>
      <c r="W702" s="162">
        <v>50000</v>
      </c>
      <c r="X702" s="162">
        <v>50000</v>
      </c>
      <c r="Y702" s="162">
        <v>0</v>
      </c>
      <c r="Z702" s="162">
        <v>0</v>
      </c>
      <c r="AA702" s="162">
        <v>0</v>
      </c>
      <c r="AB702" s="162">
        <v>0</v>
      </c>
      <c r="AC702" s="162">
        <v>50000</v>
      </c>
      <c r="AD702" s="144" t="s">
        <v>911</v>
      </c>
      <c r="AE702" s="165" t="s">
        <v>915</v>
      </c>
      <c r="AF702" s="144" t="s">
        <v>989</v>
      </c>
      <c r="AG702" s="144" t="s">
        <v>990</v>
      </c>
      <c r="AH702" s="144" t="s">
        <v>919</v>
      </c>
      <c r="AI702" s="144" t="s">
        <v>919</v>
      </c>
      <c r="AJ702" s="144" t="s">
        <v>919</v>
      </c>
      <c r="AK702" s="144" t="s">
        <v>912</v>
      </c>
      <c r="AL702" s="144" t="s">
        <v>919</v>
      </c>
      <c r="AM702" s="144" t="s">
        <v>919</v>
      </c>
      <c r="AN702" s="144" t="s">
        <v>985</v>
      </c>
      <c r="AO702" s="144" t="s">
        <v>991</v>
      </c>
      <c r="AP702" s="144" t="s">
        <v>490</v>
      </c>
      <c r="AQ702" s="160" t="s">
        <v>922</v>
      </c>
      <c r="AR702" s="144" t="s">
        <v>923</v>
      </c>
    </row>
    <row r="703" spans="3:44">
      <c r="C703" s="160" t="s">
        <v>836</v>
      </c>
      <c r="D703" s="144" t="s">
        <v>488</v>
      </c>
      <c r="E703" s="161" t="s">
        <v>410</v>
      </c>
      <c r="F703" s="144" t="s">
        <v>489</v>
      </c>
      <c r="G703" s="144" t="s">
        <v>505</v>
      </c>
      <c r="H703" s="144" t="s">
        <v>490</v>
      </c>
      <c r="I703" s="144" t="s">
        <v>490</v>
      </c>
      <c r="J703" s="162">
        <v>1000000</v>
      </c>
      <c r="K703" s="163">
        <v>1000000</v>
      </c>
      <c r="L703" s="162">
        <v>1000000</v>
      </c>
      <c r="M703" s="162">
        <v>0</v>
      </c>
      <c r="N703" s="162">
        <v>0</v>
      </c>
      <c r="O703" s="162">
        <v>0</v>
      </c>
      <c r="P703" s="163">
        <v>983390.11</v>
      </c>
      <c r="Q703" s="162">
        <v>983390.11</v>
      </c>
      <c r="R703" s="162">
        <v>0</v>
      </c>
      <c r="S703" s="162">
        <v>983390.11</v>
      </c>
      <c r="T703" s="162">
        <v>983390.11</v>
      </c>
      <c r="U703" s="162">
        <v>16609.89</v>
      </c>
      <c r="V703" s="162">
        <v>16609.89</v>
      </c>
      <c r="W703" s="162">
        <v>16609.89</v>
      </c>
      <c r="X703" s="162">
        <v>16609.89</v>
      </c>
      <c r="Y703" s="162">
        <v>0</v>
      </c>
      <c r="Z703" s="162">
        <v>0</v>
      </c>
      <c r="AA703" s="162">
        <v>0</v>
      </c>
      <c r="AB703" s="162">
        <v>0</v>
      </c>
      <c r="AC703" s="162">
        <v>0</v>
      </c>
      <c r="AD703" s="144" t="s">
        <v>911</v>
      </c>
      <c r="AE703" s="165" t="s">
        <v>915</v>
      </c>
      <c r="AF703" s="144" t="s">
        <v>989</v>
      </c>
      <c r="AG703" s="144" t="s">
        <v>990</v>
      </c>
      <c r="AH703" s="144" t="s">
        <v>919</v>
      </c>
      <c r="AI703" s="144" t="s">
        <v>919</v>
      </c>
      <c r="AJ703" s="144" t="s">
        <v>919</v>
      </c>
      <c r="AK703" s="144" t="s">
        <v>912</v>
      </c>
      <c r="AL703" s="144" t="s">
        <v>919</v>
      </c>
      <c r="AM703" s="144" t="s">
        <v>919</v>
      </c>
      <c r="AN703" s="144" t="s">
        <v>985</v>
      </c>
      <c r="AO703" s="144" t="s">
        <v>991</v>
      </c>
      <c r="AP703" s="144" t="s">
        <v>490</v>
      </c>
      <c r="AQ703" s="160" t="s">
        <v>922</v>
      </c>
      <c r="AR703" s="144" t="s">
        <v>929</v>
      </c>
    </row>
    <row r="704" spans="3:44">
      <c r="C704" s="160" t="s">
        <v>836</v>
      </c>
      <c r="D704" s="144" t="s">
        <v>851</v>
      </c>
      <c r="E704" s="161" t="s">
        <v>398</v>
      </c>
      <c r="F704" s="144" t="s">
        <v>492</v>
      </c>
      <c r="G704" s="144" t="s">
        <v>505</v>
      </c>
      <c r="H704" s="144" t="s">
        <v>493</v>
      </c>
      <c r="I704" s="144" t="s">
        <v>494</v>
      </c>
      <c r="J704" s="162">
        <v>3416289</v>
      </c>
      <c r="K704" s="163">
        <v>3304171</v>
      </c>
      <c r="L704" s="162">
        <v>3304171</v>
      </c>
      <c r="M704" s="162">
        <v>0</v>
      </c>
      <c r="N704" s="162">
        <v>0</v>
      </c>
      <c r="O704" s="162">
        <v>0</v>
      </c>
      <c r="P704" s="163">
        <v>2777843.55</v>
      </c>
      <c r="Q704" s="162">
        <v>2569537.08</v>
      </c>
      <c r="R704" s="162">
        <v>0</v>
      </c>
      <c r="S704" s="162">
        <v>2777843.55</v>
      </c>
      <c r="T704" s="162">
        <v>2777843.55</v>
      </c>
      <c r="U704" s="162">
        <v>526327.44999999995</v>
      </c>
      <c r="V704" s="162">
        <v>526327.44999999995</v>
      </c>
      <c r="W704" s="162">
        <v>526327.44999999995</v>
      </c>
      <c r="X704" s="162">
        <v>526327.44999999995</v>
      </c>
      <c r="Y704" s="162">
        <v>0</v>
      </c>
      <c r="Z704" s="162">
        <v>0</v>
      </c>
      <c r="AA704" s="162">
        <v>0</v>
      </c>
      <c r="AB704" s="164">
        <v>-112118</v>
      </c>
      <c r="AC704" s="162">
        <v>0</v>
      </c>
      <c r="AD704" s="144" t="s">
        <v>911</v>
      </c>
      <c r="AE704" s="165" t="s">
        <v>916</v>
      </c>
      <c r="AF704" s="144" t="s">
        <v>992</v>
      </c>
      <c r="AG704" s="144" t="s">
        <v>993</v>
      </c>
      <c r="AH704" s="144" t="s">
        <v>934</v>
      </c>
      <c r="AI704" s="144" t="s">
        <v>919</v>
      </c>
      <c r="AJ704" s="144" t="s">
        <v>919</v>
      </c>
      <c r="AK704" s="144" t="s">
        <v>912</v>
      </c>
      <c r="AL704" s="144" t="s">
        <v>1048</v>
      </c>
      <c r="AM704" s="144" t="s">
        <v>1010</v>
      </c>
      <c r="AN704" s="144" t="s">
        <v>994</v>
      </c>
      <c r="AO704" s="144" t="s">
        <v>995</v>
      </c>
      <c r="AP704" s="144" t="s">
        <v>996</v>
      </c>
      <c r="AQ704" s="160" t="s">
        <v>922</v>
      </c>
      <c r="AR704" s="144" t="s">
        <v>923</v>
      </c>
    </row>
    <row r="705" spans="3:44">
      <c r="C705" s="160" t="s">
        <v>836</v>
      </c>
      <c r="D705" s="144" t="s">
        <v>852</v>
      </c>
      <c r="E705" s="161" t="s">
        <v>398</v>
      </c>
      <c r="F705" s="144" t="s">
        <v>492</v>
      </c>
      <c r="G705" s="144" t="s">
        <v>505</v>
      </c>
      <c r="H705" s="144" t="s">
        <v>496</v>
      </c>
      <c r="I705" s="144" t="s">
        <v>497</v>
      </c>
      <c r="J705" s="162">
        <v>605725</v>
      </c>
      <c r="K705" s="163">
        <v>585846</v>
      </c>
      <c r="L705" s="162">
        <v>585846</v>
      </c>
      <c r="M705" s="162">
        <v>0</v>
      </c>
      <c r="N705" s="162">
        <v>0</v>
      </c>
      <c r="O705" s="162">
        <v>0</v>
      </c>
      <c r="P705" s="163">
        <v>492525.45</v>
      </c>
      <c r="Q705" s="162">
        <v>455591.67999999999</v>
      </c>
      <c r="R705" s="162">
        <v>0</v>
      </c>
      <c r="S705" s="162">
        <v>492525.45</v>
      </c>
      <c r="T705" s="162">
        <v>492525.45</v>
      </c>
      <c r="U705" s="162">
        <v>93320.55</v>
      </c>
      <c r="V705" s="162">
        <v>93320.55</v>
      </c>
      <c r="W705" s="162">
        <v>93320.55</v>
      </c>
      <c r="X705" s="162">
        <v>93320.55</v>
      </c>
      <c r="Y705" s="162">
        <v>0</v>
      </c>
      <c r="Z705" s="162">
        <v>0</v>
      </c>
      <c r="AA705" s="162">
        <v>0</v>
      </c>
      <c r="AB705" s="164">
        <v>-19879</v>
      </c>
      <c r="AC705" s="162">
        <v>0</v>
      </c>
      <c r="AD705" s="144" t="s">
        <v>911</v>
      </c>
      <c r="AE705" s="165" t="s">
        <v>916</v>
      </c>
      <c r="AF705" s="144" t="s">
        <v>992</v>
      </c>
      <c r="AG705" s="144" t="s">
        <v>993</v>
      </c>
      <c r="AH705" s="144" t="s">
        <v>997</v>
      </c>
      <c r="AI705" s="144" t="s">
        <v>919</v>
      </c>
      <c r="AJ705" s="144" t="s">
        <v>919</v>
      </c>
      <c r="AK705" s="144" t="s">
        <v>912</v>
      </c>
      <c r="AL705" s="144" t="s">
        <v>1049</v>
      </c>
      <c r="AM705" s="144" t="s">
        <v>1006</v>
      </c>
      <c r="AN705" s="144" t="s">
        <v>994</v>
      </c>
      <c r="AO705" s="144" t="s">
        <v>995</v>
      </c>
      <c r="AP705" s="144" t="s">
        <v>996</v>
      </c>
      <c r="AQ705" s="160" t="s">
        <v>922</v>
      </c>
      <c r="AR705" s="144" t="s">
        <v>923</v>
      </c>
    </row>
    <row r="706" spans="3:44">
      <c r="C706" s="160" t="s">
        <v>836</v>
      </c>
      <c r="D706" s="144" t="s">
        <v>498</v>
      </c>
      <c r="E706" s="161" t="s">
        <v>398</v>
      </c>
      <c r="F706" s="144" t="s">
        <v>400</v>
      </c>
      <c r="G706" s="144" t="s">
        <v>505</v>
      </c>
      <c r="H706" s="144" t="s">
        <v>499</v>
      </c>
      <c r="I706" s="144" t="s">
        <v>499</v>
      </c>
      <c r="J706" s="162">
        <v>12000000</v>
      </c>
      <c r="K706" s="163">
        <v>12000000</v>
      </c>
      <c r="L706" s="162">
        <v>12000000</v>
      </c>
      <c r="M706" s="162">
        <v>0</v>
      </c>
      <c r="N706" s="162">
        <v>0</v>
      </c>
      <c r="O706" s="162">
        <v>0</v>
      </c>
      <c r="P706" s="163">
        <v>10507097.07</v>
      </c>
      <c r="Q706" s="162">
        <v>10507097.07</v>
      </c>
      <c r="R706" s="162">
        <v>0</v>
      </c>
      <c r="S706" s="162">
        <v>10507097.07</v>
      </c>
      <c r="T706" s="162">
        <v>10507097.07</v>
      </c>
      <c r="U706" s="162">
        <v>1492902.93</v>
      </c>
      <c r="V706" s="162">
        <v>1492902.93</v>
      </c>
      <c r="W706" s="162">
        <v>1492902.93</v>
      </c>
      <c r="X706" s="162">
        <v>1492902.93</v>
      </c>
      <c r="Y706" s="162">
        <v>0</v>
      </c>
      <c r="Z706" s="162">
        <v>0</v>
      </c>
      <c r="AA706" s="162">
        <v>0</v>
      </c>
      <c r="AB706" s="162">
        <v>0</v>
      </c>
      <c r="AC706" s="162">
        <v>0</v>
      </c>
      <c r="AD706" s="144" t="s">
        <v>911</v>
      </c>
      <c r="AE706" s="165" t="s">
        <v>916</v>
      </c>
      <c r="AF706" s="144" t="s">
        <v>998</v>
      </c>
      <c r="AG706" s="144" t="s">
        <v>999</v>
      </c>
      <c r="AH706" s="144" t="s">
        <v>919</v>
      </c>
      <c r="AI706" s="144" t="s">
        <v>919</v>
      </c>
      <c r="AJ706" s="144" t="s">
        <v>919</v>
      </c>
      <c r="AK706" s="144" t="s">
        <v>912</v>
      </c>
      <c r="AL706" s="144" t="s">
        <v>919</v>
      </c>
      <c r="AM706" s="144" t="s">
        <v>919</v>
      </c>
      <c r="AN706" s="144" t="s">
        <v>994</v>
      </c>
      <c r="AO706" s="144" t="s">
        <v>1000</v>
      </c>
      <c r="AP706" s="144" t="s">
        <v>499</v>
      </c>
      <c r="AQ706" s="160" t="s">
        <v>922</v>
      </c>
      <c r="AR706" s="144" t="s">
        <v>923</v>
      </c>
    </row>
    <row r="707" spans="3:44">
      <c r="C707" s="160" t="s">
        <v>836</v>
      </c>
      <c r="D707" s="144" t="s">
        <v>500</v>
      </c>
      <c r="E707" s="161" t="s">
        <v>398</v>
      </c>
      <c r="F707" s="144" t="s">
        <v>400</v>
      </c>
      <c r="G707" s="144" t="s">
        <v>505</v>
      </c>
      <c r="H707" s="144" t="s">
        <v>501</v>
      </c>
      <c r="I707" s="144" t="s">
        <v>501</v>
      </c>
      <c r="J707" s="162">
        <v>2000000</v>
      </c>
      <c r="K707" s="163">
        <v>6000000</v>
      </c>
      <c r="L707" s="162">
        <v>6000000</v>
      </c>
      <c r="M707" s="162">
        <v>0</v>
      </c>
      <c r="N707" s="162">
        <v>0</v>
      </c>
      <c r="O707" s="162">
        <v>0</v>
      </c>
      <c r="P707" s="163">
        <v>5183814.7300000004</v>
      </c>
      <c r="Q707" s="162">
        <v>5183814.7300000004</v>
      </c>
      <c r="R707" s="162">
        <v>0</v>
      </c>
      <c r="S707" s="162">
        <v>5183814.7300000004</v>
      </c>
      <c r="T707" s="162">
        <v>5183814.7300000004</v>
      </c>
      <c r="U707" s="162">
        <v>816185.27</v>
      </c>
      <c r="V707" s="162">
        <v>816185.27</v>
      </c>
      <c r="W707" s="162">
        <v>816185.27</v>
      </c>
      <c r="X707" s="162">
        <v>816185.27</v>
      </c>
      <c r="Y707" s="162">
        <v>0</v>
      </c>
      <c r="Z707" s="162">
        <v>0</v>
      </c>
      <c r="AA707" s="162">
        <v>0</v>
      </c>
      <c r="AB707" s="162">
        <v>0</v>
      </c>
      <c r="AC707" s="162">
        <v>4000000</v>
      </c>
      <c r="AD707" s="144" t="s">
        <v>911</v>
      </c>
      <c r="AE707" s="165" t="s">
        <v>916</v>
      </c>
      <c r="AF707" s="144" t="s">
        <v>998</v>
      </c>
      <c r="AG707" s="144" t="s">
        <v>1001</v>
      </c>
      <c r="AH707" s="144" t="s">
        <v>919</v>
      </c>
      <c r="AI707" s="144" t="s">
        <v>919</v>
      </c>
      <c r="AJ707" s="144" t="s">
        <v>919</v>
      </c>
      <c r="AK707" s="144" t="s">
        <v>912</v>
      </c>
      <c r="AL707" s="144" t="s">
        <v>919</v>
      </c>
      <c r="AM707" s="144" t="s">
        <v>919</v>
      </c>
      <c r="AN707" s="144" t="s">
        <v>994</v>
      </c>
      <c r="AO707" s="144" t="s">
        <v>1000</v>
      </c>
      <c r="AP707" s="144" t="s">
        <v>501</v>
      </c>
      <c r="AQ707" s="160" t="s">
        <v>922</v>
      </c>
      <c r="AR707" s="144" t="s">
        <v>923</v>
      </c>
    </row>
    <row r="708" spans="3:44">
      <c r="C708" s="160" t="s">
        <v>836</v>
      </c>
      <c r="D708" s="144" t="s">
        <v>502</v>
      </c>
      <c r="E708" s="161" t="s">
        <v>398</v>
      </c>
      <c r="F708" s="144" t="s">
        <v>400</v>
      </c>
      <c r="G708" s="144" t="s">
        <v>505</v>
      </c>
      <c r="H708" s="144" t="s">
        <v>503</v>
      </c>
      <c r="I708" s="144" t="s">
        <v>503</v>
      </c>
      <c r="J708" s="162">
        <v>10000000</v>
      </c>
      <c r="K708" s="163">
        <v>6000000</v>
      </c>
      <c r="L708" s="162">
        <v>6000000</v>
      </c>
      <c r="M708" s="162">
        <v>0</v>
      </c>
      <c r="N708" s="162">
        <v>0</v>
      </c>
      <c r="O708" s="162">
        <v>0</v>
      </c>
      <c r="P708" s="163">
        <v>165000</v>
      </c>
      <c r="Q708" s="162">
        <v>165000</v>
      </c>
      <c r="R708" s="162">
        <v>0</v>
      </c>
      <c r="S708" s="162">
        <v>165000</v>
      </c>
      <c r="T708" s="162">
        <v>165000</v>
      </c>
      <c r="U708" s="162">
        <v>5835000</v>
      </c>
      <c r="V708" s="162">
        <v>5835000</v>
      </c>
      <c r="W708" s="162">
        <v>5835000</v>
      </c>
      <c r="X708" s="162">
        <v>5835000</v>
      </c>
      <c r="Y708" s="162">
        <v>0</v>
      </c>
      <c r="Z708" s="162">
        <v>0</v>
      </c>
      <c r="AA708" s="162">
        <v>0</v>
      </c>
      <c r="AB708" s="164">
        <v>-4000000</v>
      </c>
      <c r="AC708" s="162">
        <v>0</v>
      </c>
      <c r="AD708" s="144" t="s">
        <v>911</v>
      </c>
      <c r="AE708" s="165" t="s">
        <v>916</v>
      </c>
      <c r="AF708" s="144" t="s">
        <v>1002</v>
      </c>
      <c r="AG708" s="144" t="s">
        <v>1003</v>
      </c>
      <c r="AH708" s="144" t="s">
        <v>919</v>
      </c>
      <c r="AI708" s="144" t="s">
        <v>919</v>
      </c>
      <c r="AJ708" s="144" t="s">
        <v>919</v>
      </c>
      <c r="AK708" s="144" t="s">
        <v>912</v>
      </c>
      <c r="AL708" s="144" t="s">
        <v>919</v>
      </c>
      <c r="AM708" s="144" t="s">
        <v>919</v>
      </c>
      <c r="AN708" s="144" t="s">
        <v>994</v>
      </c>
      <c r="AO708" s="144" t="s">
        <v>1004</v>
      </c>
      <c r="AP708" s="144" t="s">
        <v>503</v>
      </c>
      <c r="AQ708" s="160" t="s">
        <v>922</v>
      </c>
      <c r="AR708" s="144" t="s">
        <v>923</v>
      </c>
    </row>
    <row r="709" spans="3:44">
      <c r="C709" s="160" t="s">
        <v>853</v>
      </c>
      <c r="D709" s="144" t="s">
        <v>397</v>
      </c>
      <c r="E709" s="161" t="s">
        <v>398</v>
      </c>
      <c r="F709" s="144" t="s">
        <v>399</v>
      </c>
      <c r="G709" s="144" t="s">
        <v>505</v>
      </c>
      <c r="H709" s="144" t="s">
        <v>401</v>
      </c>
      <c r="I709" s="144" t="s">
        <v>402</v>
      </c>
      <c r="J709" s="162">
        <v>508406976</v>
      </c>
      <c r="K709" s="163">
        <v>544851976</v>
      </c>
      <c r="L709" s="162">
        <v>544851976</v>
      </c>
      <c r="M709" s="162">
        <v>0</v>
      </c>
      <c r="N709" s="162">
        <v>0</v>
      </c>
      <c r="O709" s="162">
        <v>0</v>
      </c>
      <c r="P709" s="163">
        <v>523368637.06999999</v>
      </c>
      <c r="Q709" s="162">
        <v>512999094.91000003</v>
      </c>
      <c r="R709" s="162">
        <v>0</v>
      </c>
      <c r="S709" s="162">
        <v>523368637.06999999</v>
      </c>
      <c r="T709" s="162">
        <v>523368637.06999999</v>
      </c>
      <c r="U709" s="162">
        <v>21483338.93</v>
      </c>
      <c r="V709" s="162">
        <v>21483338.93</v>
      </c>
      <c r="W709" s="162">
        <v>21483338.93</v>
      </c>
      <c r="X709" s="162">
        <v>21483338.93</v>
      </c>
      <c r="Y709" s="162">
        <v>0</v>
      </c>
      <c r="Z709" s="162">
        <v>0</v>
      </c>
      <c r="AA709" s="162">
        <v>0</v>
      </c>
      <c r="AB709" s="162">
        <v>0</v>
      </c>
      <c r="AC709" s="162">
        <v>36445000</v>
      </c>
      <c r="AD709" s="144" t="s">
        <v>911</v>
      </c>
      <c r="AE709" s="165" t="s">
        <v>912</v>
      </c>
      <c r="AF709" s="144" t="s">
        <v>398</v>
      </c>
      <c r="AG709" s="144" t="s">
        <v>918</v>
      </c>
      <c r="AH709" s="144" t="s">
        <v>919</v>
      </c>
      <c r="AI709" s="144" t="s">
        <v>919</v>
      </c>
      <c r="AJ709" s="144" t="s">
        <v>919</v>
      </c>
      <c r="AK709" s="144" t="s">
        <v>912</v>
      </c>
      <c r="AL709" s="144" t="s">
        <v>919</v>
      </c>
      <c r="AM709" s="144" t="s">
        <v>919</v>
      </c>
      <c r="AN709" s="144" t="s">
        <v>920</v>
      </c>
      <c r="AO709" s="144" t="s">
        <v>921</v>
      </c>
      <c r="AP709" s="144" t="s">
        <v>402</v>
      </c>
      <c r="AQ709" s="160" t="s">
        <v>922</v>
      </c>
      <c r="AR709" s="144" t="s">
        <v>923</v>
      </c>
    </row>
    <row r="710" spans="3:44">
      <c r="C710" s="160" t="s">
        <v>853</v>
      </c>
      <c r="D710" s="144" t="s">
        <v>854</v>
      </c>
      <c r="E710" s="161" t="s">
        <v>398</v>
      </c>
      <c r="F710" s="144" t="s">
        <v>399</v>
      </c>
      <c r="G710" s="144" t="s">
        <v>505</v>
      </c>
      <c r="H710" s="144" t="s">
        <v>855</v>
      </c>
      <c r="I710" s="144" t="s">
        <v>855</v>
      </c>
      <c r="J710" s="162">
        <v>5057700</v>
      </c>
      <c r="K710" s="163">
        <v>0</v>
      </c>
      <c r="L710" s="162">
        <v>0</v>
      </c>
      <c r="M710" s="162">
        <v>0</v>
      </c>
      <c r="N710" s="162">
        <v>0</v>
      </c>
      <c r="O710" s="162">
        <v>0</v>
      </c>
      <c r="P710" s="163">
        <v>0</v>
      </c>
      <c r="Q710" s="162">
        <v>0</v>
      </c>
      <c r="R710" s="162">
        <v>0</v>
      </c>
      <c r="S710" s="162">
        <v>0</v>
      </c>
      <c r="T710" s="162">
        <v>0</v>
      </c>
      <c r="U710" s="162">
        <v>0</v>
      </c>
      <c r="V710" s="162">
        <v>0</v>
      </c>
      <c r="W710" s="162">
        <v>0</v>
      </c>
      <c r="X710" s="162">
        <v>0</v>
      </c>
      <c r="Y710" s="162">
        <v>0</v>
      </c>
      <c r="Z710" s="162">
        <v>0</v>
      </c>
      <c r="AA710" s="162">
        <v>0</v>
      </c>
      <c r="AB710" s="164">
        <v>-5057700</v>
      </c>
      <c r="AC710" s="162">
        <v>0</v>
      </c>
      <c r="AD710" s="144" t="s">
        <v>911</v>
      </c>
      <c r="AE710" s="165" t="s">
        <v>912</v>
      </c>
      <c r="AF710" s="144" t="s">
        <v>398</v>
      </c>
      <c r="AG710" s="144" t="s">
        <v>1166</v>
      </c>
      <c r="AH710" s="144" t="s">
        <v>919</v>
      </c>
      <c r="AI710" s="144" t="s">
        <v>919</v>
      </c>
      <c r="AJ710" s="144" t="s">
        <v>919</v>
      </c>
      <c r="AK710" s="144" t="s">
        <v>912</v>
      </c>
      <c r="AL710" s="144" t="s">
        <v>919</v>
      </c>
      <c r="AM710" s="144" t="s">
        <v>919</v>
      </c>
      <c r="AN710" s="144" t="s">
        <v>920</v>
      </c>
      <c r="AO710" s="144" t="s">
        <v>921</v>
      </c>
      <c r="AP710" s="144" t="s">
        <v>855</v>
      </c>
      <c r="AQ710" s="160" t="s">
        <v>922</v>
      </c>
      <c r="AR710" s="144" t="s">
        <v>923</v>
      </c>
    </row>
    <row r="711" spans="3:44">
      <c r="C711" s="160" t="s">
        <v>853</v>
      </c>
      <c r="D711" s="144" t="s">
        <v>632</v>
      </c>
      <c r="E711" s="161" t="s">
        <v>398</v>
      </c>
      <c r="F711" s="144" t="s">
        <v>399</v>
      </c>
      <c r="G711" s="144" t="s">
        <v>505</v>
      </c>
      <c r="H711" s="144" t="s">
        <v>633</v>
      </c>
      <c r="I711" s="144" t="s">
        <v>634</v>
      </c>
      <c r="J711" s="162">
        <v>500000</v>
      </c>
      <c r="K711" s="163">
        <v>3500000</v>
      </c>
      <c r="L711" s="162">
        <v>3500000</v>
      </c>
      <c r="M711" s="162">
        <v>0</v>
      </c>
      <c r="N711" s="162">
        <v>0</v>
      </c>
      <c r="O711" s="162">
        <v>0</v>
      </c>
      <c r="P711" s="163">
        <v>763426.59</v>
      </c>
      <c r="Q711" s="162">
        <v>763426.59</v>
      </c>
      <c r="R711" s="162">
        <v>0</v>
      </c>
      <c r="S711" s="162">
        <v>763426.59</v>
      </c>
      <c r="T711" s="162">
        <v>763426.59</v>
      </c>
      <c r="U711" s="162">
        <v>2736573.41</v>
      </c>
      <c r="V711" s="162">
        <v>2736573.41</v>
      </c>
      <c r="W711" s="162">
        <v>2736573.41</v>
      </c>
      <c r="X711" s="162">
        <v>2736573.41</v>
      </c>
      <c r="Y711" s="162">
        <v>0</v>
      </c>
      <c r="Z711" s="162">
        <v>0</v>
      </c>
      <c r="AA711" s="162">
        <v>0</v>
      </c>
      <c r="AB711" s="162">
        <v>0</v>
      </c>
      <c r="AC711" s="162">
        <v>3000000</v>
      </c>
      <c r="AD711" s="144" t="s">
        <v>911</v>
      </c>
      <c r="AE711" s="165" t="s">
        <v>912</v>
      </c>
      <c r="AF711" s="144" t="s">
        <v>1082</v>
      </c>
      <c r="AG711" s="144" t="s">
        <v>1083</v>
      </c>
      <c r="AH711" s="144" t="s">
        <v>919</v>
      </c>
      <c r="AI711" s="144" t="s">
        <v>919</v>
      </c>
      <c r="AJ711" s="144" t="s">
        <v>919</v>
      </c>
      <c r="AK711" s="144" t="s">
        <v>912</v>
      </c>
      <c r="AL711" s="144" t="s">
        <v>919</v>
      </c>
      <c r="AM711" s="144" t="s">
        <v>919</v>
      </c>
      <c r="AN711" s="144" t="s">
        <v>920</v>
      </c>
      <c r="AO711" s="144" t="s">
        <v>1084</v>
      </c>
      <c r="AP711" s="144" t="s">
        <v>634</v>
      </c>
      <c r="AQ711" s="160" t="s">
        <v>922</v>
      </c>
      <c r="AR711" s="144" t="s">
        <v>923</v>
      </c>
    </row>
    <row r="712" spans="3:44">
      <c r="C712" s="160" t="s">
        <v>853</v>
      </c>
      <c r="D712" s="144" t="s">
        <v>403</v>
      </c>
      <c r="E712" s="161" t="s">
        <v>398</v>
      </c>
      <c r="F712" s="144" t="s">
        <v>399</v>
      </c>
      <c r="G712" s="144" t="s">
        <v>505</v>
      </c>
      <c r="H712" s="144" t="s">
        <v>404</v>
      </c>
      <c r="I712" s="144" t="s">
        <v>405</v>
      </c>
      <c r="J712" s="162">
        <v>104842487</v>
      </c>
      <c r="K712" s="163">
        <v>97187807</v>
      </c>
      <c r="L712" s="162">
        <v>97187807</v>
      </c>
      <c r="M712" s="162">
        <v>0</v>
      </c>
      <c r="N712" s="162">
        <v>0</v>
      </c>
      <c r="O712" s="162">
        <v>0</v>
      </c>
      <c r="P712" s="163">
        <v>93196410.200000003</v>
      </c>
      <c r="Q712" s="162">
        <v>93196410.200000003</v>
      </c>
      <c r="R712" s="162">
        <v>0</v>
      </c>
      <c r="S712" s="162">
        <v>93196410.200000003</v>
      </c>
      <c r="T712" s="162">
        <v>93196410.200000003</v>
      </c>
      <c r="U712" s="162">
        <v>3991396.8</v>
      </c>
      <c r="V712" s="162">
        <v>3991396.8</v>
      </c>
      <c r="W712" s="162">
        <v>3991396.8</v>
      </c>
      <c r="X712" s="162">
        <v>3991396.8</v>
      </c>
      <c r="Y712" s="162">
        <v>0</v>
      </c>
      <c r="Z712" s="162">
        <v>0</v>
      </c>
      <c r="AA712" s="162">
        <v>0</v>
      </c>
      <c r="AB712" s="164">
        <v>-15000000</v>
      </c>
      <c r="AC712" s="162">
        <v>7345320</v>
      </c>
      <c r="AD712" s="144" t="s">
        <v>911</v>
      </c>
      <c r="AE712" s="165" t="s">
        <v>912</v>
      </c>
      <c r="AF712" s="144" t="s">
        <v>924</v>
      </c>
      <c r="AG712" s="144" t="s">
        <v>925</v>
      </c>
      <c r="AH712" s="144" t="s">
        <v>919</v>
      </c>
      <c r="AI712" s="144" t="s">
        <v>919</v>
      </c>
      <c r="AJ712" s="144" t="s">
        <v>919</v>
      </c>
      <c r="AK712" s="144" t="s">
        <v>912</v>
      </c>
      <c r="AL712" s="144" t="s">
        <v>919</v>
      </c>
      <c r="AM712" s="144" t="s">
        <v>919</v>
      </c>
      <c r="AN712" s="144" t="s">
        <v>920</v>
      </c>
      <c r="AO712" s="144" t="s">
        <v>926</v>
      </c>
      <c r="AP712" s="144" t="s">
        <v>405</v>
      </c>
      <c r="AQ712" s="160" t="s">
        <v>922</v>
      </c>
      <c r="AR712" s="144" t="s">
        <v>923</v>
      </c>
    </row>
    <row r="713" spans="3:44">
      <c r="C713" s="160" t="s">
        <v>853</v>
      </c>
      <c r="D713" s="144" t="s">
        <v>406</v>
      </c>
      <c r="E713" s="161" t="s">
        <v>398</v>
      </c>
      <c r="F713" s="144" t="s">
        <v>399</v>
      </c>
      <c r="G713" s="144" t="s">
        <v>505</v>
      </c>
      <c r="H713" s="144" t="s">
        <v>407</v>
      </c>
      <c r="I713" s="144" t="s">
        <v>408</v>
      </c>
      <c r="J713" s="162">
        <v>234582714</v>
      </c>
      <c r="K713" s="163">
        <v>243232124</v>
      </c>
      <c r="L713" s="162">
        <v>243232124</v>
      </c>
      <c r="M713" s="162">
        <v>0</v>
      </c>
      <c r="N713" s="162">
        <v>0</v>
      </c>
      <c r="O713" s="162">
        <v>0</v>
      </c>
      <c r="P713" s="163">
        <v>225180078.28</v>
      </c>
      <c r="Q713" s="162">
        <v>225180078.28</v>
      </c>
      <c r="R713" s="162">
        <v>0</v>
      </c>
      <c r="S713" s="162">
        <v>225180078.28</v>
      </c>
      <c r="T713" s="162">
        <v>225180078.28</v>
      </c>
      <c r="U713" s="162">
        <v>18052045.719999999</v>
      </c>
      <c r="V713" s="162">
        <v>18052045.719999999</v>
      </c>
      <c r="W713" s="162">
        <v>18052045.719999999</v>
      </c>
      <c r="X713" s="162">
        <v>18052045.719999999</v>
      </c>
      <c r="Y713" s="162">
        <v>0</v>
      </c>
      <c r="Z713" s="162">
        <v>0</v>
      </c>
      <c r="AA713" s="162">
        <v>0</v>
      </c>
      <c r="AB713" s="164">
        <v>-10000000</v>
      </c>
      <c r="AC713" s="162">
        <v>18649410</v>
      </c>
      <c r="AD713" s="144" t="s">
        <v>911</v>
      </c>
      <c r="AE713" s="165" t="s">
        <v>912</v>
      </c>
      <c r="AF713" s="144" t="s">
        <v>924</v>
      </c>
      <c r="AG713" s="144" t="s">
        <v>927</v>
      </c>
      <c r="AH713" s="144" t="s">
        <v>919</v>
      </c>
      <c r="AI713" s="144" t="s">
        <v>919</v>
      </c>
      <c r="AJ713" s="144" t="s">
        <v>919</v>
      </c>
      <c r="AK713" s="144" t="s">
        <v>912</v>
      </c>
      <c r="AL713" s="144" t="s">
        <v>919</v>
      </c>
      <c r="AM713" s="144" t="s">
        <v>919</v>
      </c>
      <c r="AN713" s="144" t="s">
        <v>920</v>
      </c>
      <c r="AO713" s="144" t="s">
        <v>926</v>
      </c>
      <c r="AP713" s="144" t="s">
        <v>408</v>
      </c>
      <c r="AQ713" s="160" t="s">
        <v>922</v>
      </c>
      <c r="AR713" s="144" t="s">
        <v>923</v>
      </c>
    </row>
    <row r="714" spans="3:44">
      <c r="C714" s="160" t="s">
        <v>853</v>
      </c>
      <c r="D714" s="144" t="s">
        <v>409</v>
      </c>
      <c r="E714" s="161" t="s">
        <v>410</v>
      </c>
      <c r="F714" s="144" t="s">
        <v>399</v>
      </c>
      <c r="G714" s="144" t="s">
        <v>505</v>
      </c>
      <c r="H714" s="144" t="s">
        <v>411</v>
      </c>
      <c r="I714" s="144" t="s">
        <v>411</v>
      </c>
      <c r="J714" s="162">
        <v>82036272</v>
      </c>
      <c r="K714" s="163">
        <v>87610094</v>
      </c>
      <c r="L714" s="162">
        <v>87610094</v>
      </c>
      <c r="M714" s="162">
        <v>0</v>
      </c>
      <c r="N714" s="162">
        <v>0</v>
      </c>
      <c r="O714" s="162">
        <v>0</v>
      </c>
      <c r="P714" s="163">
        <v>79383793.200000003</v>
      </c>
      <c r="Q714" s="162">
        <v>79383793.200000003</v>
      </c>
      <c r="R714" s="162">
        <v>0</v>
      </c>
      <c r="S714" s="162">
        <v>79383793.200000003</v>
      </c>
      <c r="T714" s="162">
        <v>79383793.200000003</v>
      </c>
      <c r="U714" s="162">
        <v>8226300.7999999998</v>
      </c>
      <c r="V714" s="162">
        <v>8226300.7999999998</v>
      </c>
      <c r="W714" s="162">
        <v>8226300.7999999998</v>
      </c>
      <c r="X714" s="162">
        <v>8226300.7999999998</v>
      </c>
      <c r="Y714" s="162">
        <v>0</v>
      </c>
      <c r="Z714" s="162">
        <v>0</v>
      </c>
      <c r="AA714" s="162">
        <v>0</v>
      </c>
      <c r="AB714" s="162">
        <v>0</v>
      </c>
      <c r="AC714" s="162">
        <v>5573822</v>
      </c>
      <c r="AD714" s="144" t="s">
        <v>911</v>
      </c>
      <c r="AE714" s="165" t="s">
        <v>912</v>
      </c>
      <c r="AF714" s="144" t="s">
        <v>924</v>
      </c>
      <c r="AG714" s="144" t="s">
        <v>928</v>
      </c>
      <c r="AH714" s="144" t="s">
        <v>919</v>
      </c>
      <c r="AI714" s="144" t="s">
        <v>919</v>
      </c>
      <c r="AJ714" s="144" t="s">
        <v>919</v>
      </c>
      <c r="AK714" s="144" t="s">
        <v>912</v>
      </c>
      <c r="AL714" s="144" t="s">
        <v>919</v>
      </c>
      <c r="AM714" s="144" t="s">
        <v>919</v>
      </c>
      <c r="AN714" s="144" t="s">
        <v>920</v>
      </c>
      <c r="AO714" s="144" t="s">
        <v>926</v>
      </c>
      <c r="AP714" s="144" t="s">
        <v>411</v>
      </c>
      <c r="AQ714" s="160" t="s">
        <v>922</v>
      </c>
      <c r="AR714" s="144" t="s">
        <v>929</v>
      </c>
    </row>
    <row r="715" spans="3:44">
      <c r="C715" s="160" t="s">
        <v>853</v>
      </c>
      <c r="D715" s="144" t="s">
        <v>412</v>
      </c>
      <c r="E715" s="161" t="s">
        <v>398</v>
      </c>
      <c r="F715" s="144" t="s">
        <v>399</v>
      </c>
      <c r="G715" s="144" t="s">
        <v>505</v>
      </c>
      <c r="H715" s="144" t="s">
        <v>413</v>
      </c>
      <c r="I715" s="144" t="s">
        <v>413</v>
      </c>
      <c r="J715" s="162">
        <v>75753751</v>
      </c>
      <c r="K715" s="163">
        <v>73898976</v>
      </c>
      <c r="L715" s="162">
        <v>73898976</v>
      </c>
      <c r="M715" s="162">
        <v>0</v>
      </c>
      <c r="N715" s="162">
        <v>0</v>
      </c>
      <c r="O715" s="162">
        <v>0</v>
      </c>
      <c r="P715" s="163">
        <v>67820161.299999997</v>
      </c>
      <c r="Q715" s="162">
        <v>67820161.299999997</v>
      </c>
      <c r="R715" s="162">
        <v>0</v>
      </c>
      <c r="S715" s="162">
        <v>67820161.299999997</v>
      </c>
      <c r="T715" s="162">
        <v>67820161.299999997</v>
      </c>
      <c r="U715" s="162">
        <v>6078814.7000000002</v>
      </c>
      <c r="V715" s="162">
        <v>6078814.7000000002</v>
      </c>
      <c r="W715" s="162">
        <v>6078814.7000000002</v>
      </c>
      <c r="X715" s="162">
        <v>6078814.7000000002</v>
      </c>
      <c r="Y715" s="162">
        <v>0</v>
      </c>
      <c r="Z715" s="162">
        <v>0</v>
      </c>
      <c r="AA715" s="162">
        <v>0</v>
      </c>
      <c r="AB715" s="164">
        <v>-7000000</v>
      </c>
      <c r="AC715" s="162">
        <v>5145225</v>
      </c>
      <c r="AD715" s="144" t="s">
        <v>911</v>
      </c>
      <c r="AE715" s="165" t="s">
        <v>912</v>
      </c>
      <c r="AF715" s="144" t="s">
        <v>924</v>
      </c>
      <c r="AG715" s="144" t="s">
        <v>930</v>
      </c>
      <c r="AH715" s="144" t="s">
        <v>919</v>
      </c>
      <c r="AI715" s="144" t="s">
        <v>919</v>
      </c>
      <c r="AJ715" s="144" t="s">
        <v>919</v>
      </c>
      <c r="AK715" s="144" t="s">
        <v>912</v>
      </c>
      <c r="AL715" s="144" t="s">
        <v>919</v>
      </c>
      <c r="AM715" s="144" t="s">
        <v>919</v>
      </c>
      <c r="AN715" s="144" t="s">
        <v>920</v>
      </c>
      <c r="AO715" s="144" t="s">
        <v>926</v>
      </c>
      <c r="AP715" s="144" t="s">
        <v>413</v>
      </c>
      <c r="AQ715" s="160" t="s">
        <v>922</v>
      </c>
      <c r="AR715" s="144" t="s">
        <v>923</v>
      </c>
    </row>
    <row r="716" spans="3:44">
      <c r="C716" s="160" t="s">
        <v>853</v>
      </c>
      <c r="D716" s="144" t="s">
        <v>414</v>
      </c>
      <c r="E716" s="161" t="s">
        <v>398</v>
      </c>
      <c r="F716" s="144" t="s">
        <v>399</v>
      </c>
      <c r="G716" s="144" t="s">
        <v>505</v>
      </c>
      <c r="H716" s="144" t="s">
        <v>415</v>
      </c>
      <c r="I716" s="144" t="s">
        <v>416</v>
      </c>
      <c r="J716" s="162">
        <v>40088500</v>
      </c>
      <c r="K716" s="163">
        <v>37366172</v>
      </c>
      <c r="L716" s="162">
        <v>37366172</v>
      </c>
      <c r="M716" s="162">
        <v>0</v>
      </c>
      <c r="N716" s="162">
        <v>0</v>
      </c>
      <c r="O716" s="162">
        <v>0</v>
      </c>
      <c r="P716" s="163">
        <v>32086158.260000002</v>
      </c>
      <c r="Q716" s="162">
        <v>32086158.260000002</v>
      </c>
      <c r="R716" s="162">
        <v>0</v>
      </c>
      <c r="S716" s="162">
        <v>32086158.260000002</v>
      </c>
      <c r="T716" s="162">
        <v>32086158.260000002</v>
      </c>
      <c r="U716" s="162">
        <v>5280013.74</v>
      </c>
      <c r="V716" s="162">
        <v>5280013.74</v>
      </c>
      <c r="W716" s="162">
        <v>5280013.74</v>
      </c>
      <c r="X716" s="162">
        <v>5280013.74</v>
      </c>
      <c r="Y716" s="162">
        <v>0</v>
      </c>
      <c r="Z716" s="162">
        <v>0</v>
      </c>
      <c r="AA716" s="162">
        <v>0</v>
      </c>
      <c r="AB716" s="164">
        <v>-6050000</v>
      </c>
      <c r="AC716" s="162">
        <v>3327672</v>
      </c>
      <c r="AD716" s="144" t="s">
        <v>911</v>
      </c>
      <c r="AE716" s="165" t="s">
        <v>912</v>
      </c>
      <c r="AF716" s="144" t="s">
        <v>924</v>
      </c>
      <c r="AG716" s="144" t="s">
        <v>931</v>
      </c>
      <c r="AH716" s="144" t="s">
        <v>919</v>
      </c>
      <c r="AI716" s="144" t="s">
        <v>919</v>
      </c>
      <c r="AJ716" s="144" t="s">
        <v>919</v>
      </c>
      <c r="AK716" s="144" t="s">
        <v>912</v>
      </c>
      <c r="AL716" s="144" t="s">
        <v>919</v>
      </c>
      <c r="AM716" s="144" t="s">
        <v>919</v>
      </c>
      <c r="AN716" s="144" t="s">
        <v>920</v>
      </c>
      <c r="AO716" s="144" t="s">
        <v>926</v>
      </c>
      <c r="AP716" s="144" t="s">
        <v>416</v>
      </c>
      <c r="AQ716" s="160" t="s">
        <v>922</v>
      </c>
      <c r="AR716" s="144" t="s">
        <v>923</v>
      </c>
    </row>
    <row r="717" spans="3:44">
      <c r="C717" s="160" t="s">
        <v>853</v>
      </c>
      <c r="D717" s="144" t="s">
        <v>856</v>
      </c>
      <c r="E717" s="161" t="s">
        <v>398</v>
      </c>
      <c r="F717" s="144" t="s">
        <v>418</v>
      </c>
      <c r="G717" s="144" t="s">
        <v>505</v>
      </c>
      <c r="H717" s="144" t="s">
        <v>419</v>
      </c>
      <c r="I717" s="144" t="s">
        <v>420</v>
      </c>
      <c r="J717" s="162">
        <v>90677287</v>
      </c>
      <c r="K717" s="163">
        <v>111866705</v>
      </c>
      <c r="L717" s="162">
        <v>111866705</v>
      </c>
      <c r="M717" s="162">
        <v>0</v>
      </c>
      <c r="N717" s="162">
        <v>0</v>
      </c>
      <c r="O717" s="162">
        <v>0</v>
      </c>
      <c r="P717" s="163">
        <v>94471978.450000003</v>
      </c>
      <c r="Q717" s="162">
        <v>87831982.719999999</v>
      </c>
      <c r="R717" s="162">
        <v>0</v>
      </c>
      <c r="S717" s="162">
        <v>94471978.450000003</v>
      </c>
      <c r="T717" s="162">
        <v>94471978.450000003</v>
      </c>
      <c r="U717" s="162">
        <v>17394726.550000001</v>
      </c>
      <c r="V717" s="162">
        <v>17394726.550000001</v>
      </c>
      <c r="W717" s="162">
        <v>17394726.550000001</v>
      </c>
      <c r="X717" s="162">
        <v>17394726.550000001</v>
      </c>
      <c r="Y717" s="162">
        <v>0</v>
      </c>
      <c r="Z717" s="162">
        <v>0</v>
      </c>
      <c r="AA717" s="162">
        <v>0</v>
      </c>
      <c r="AB717" s="162">
        <v>0</v>
      </c>
      <c r="AC717" s="162">
        <v>21189418</v>
      </c>
      <c r="AD717" s="144" t="s">
        <v>911</v>
      </c>
      <c r="AE717" s="165" t="s">
        <v>912</v>
      </c>
      <c r="AF717" s="144" t="s">
        <v>932</v>
      </c>
      <c r="AG717" s="144" t="s">
        <v>933</v>
      </c>
      <c r="AH717" s="144" t="s">
        <v>934</v>
      </c>
      <c r="AI717" s="144" t="s">
        <v>919</v>
      </c>
      <c r="AJ717" s="144" t="s">
        <v>919</v>
      </c>
      <c r="AK717" s="144" t="s">
        <v>912</v>
      </c>
      <c r="AL717" s="144" t="s">
        <v>1005</v>
      </c>
      <c r="AM717" s="144" t="s">
        <v>1006</v>
      </c>
      <c r="AN717" s="144" t="s">
        <v>920</v>
      </c>
      <c r="AO717" s="144" t="s">
        <v>935</v>
      </c>
      <c r="AP717" s="144" t="s">
        <v>936</v>
      </c>
      <c r="AQ717" s="160" t="s">
        <v>922</v>
      </c>
      <c r="AR717" s="144" t="s">
        <v>923</v>
      </c>
    </row>
    <row r="718" spans="3:44">
      <c r="C718" s="160" t="s">
        <v>853</v>
      </c>
      <c r="D718" s="144" t="s">
        <v>857</v>
      </c>
      <c r="E718" s="161" t="s">
        <v>398</v>
      </c>
      <c r="F718" s="144" t="s">
        <v>418</v>
      </c>
      <c r="G718" s="144" t="s">
        <v>505</v>
      </c>
      <c r="H718" s="144" t="s">
        <v>839</v>
      </c>
      <c r="I718" s="144" t="s">
        <v>840</v>
      </c>
      <c r="J718" s="162">
        <v>4901475</v>
      </c>
      <c r="K718" s="163">
        <v>5236038</v>
      </c>
      <c r="L718" s="162">
        <v>5236038</v>
      </c>
      <c r="M718" s="162">
        <v>0</v>
      </c>
      <c r="N718" s="162">
        <v>0</v>
      </c>
      <c r="O718" s="162">
        <v>0</v>
      </c>
      <c r="P718" s="163">
        <v>3991959.99</v>
      </c>
      <c r="Q718" s="162">
        <v>3991959.99</v>
      </c>
      <c r="R718" s="162">
        <v>0</v>
      </c>
      <c r="S718" s="162">
        <v>3991959.99</v>
      </c>
      <c r="T718" s="162">
        <v>3991959.99</v>
      </c>
      <c r="U718" s="162">
        <v>1244078.01</v>
      </c>
      <c r="V718" s="162">
        <v>1244078.01</v>
      </c>
      <c r="W718" s="162">
        <v>1244078.01</v>
      </c>
      <c r="X718" s="162">
        <v>1244078.01</v>
      </c>
      <c r="Y718" s="162">
        <v>0</v>
      </c>
      <c r="Z718" s="162">
        <v>0</v>
      </c>
      <c r="AA718" s="162">
        <v>0</v>
      </c>
      <c r="AB718" s="162">
        <v>0</v>
      </c>
      <c r="AC718" s="162">
        <v>334563</v>
      </c>
      <c r="AD718" s="144" t="s">
        <v>911</v>
      </c>
      <c r="AE718" s="165" t="s">
        <v>912</v>
      </c>
      <c r="AF718" s="144" t="s">
        <v>932</v>
      </c>
      <c r="AG718" s="144" t="s">
        <v>1160</v>
      </c>
      <c r="AH718" s="144" t="s">
        <v>934</v>
      </c>
      <c r="AI718" s="144" t="s">
        <v>919</v>
      </c>
      <c r="AJ718" s="144" t="s">
        <v>919</v>
      </c>
      <c r="AK718" s="144" t="s">
        <v>912</v>
      </c>
      <c r="AL718" s="144" t="s">
        <v>1161</v>
      </c>
      <c r="AM718" s="144" t="s">
        <v>1162</v>
      </c>
      <c r="AN718" s="144" t="s">
        <v>920</v>
      </c>
      <c r="AO718" s="144" t="s">
        <v>935</v>
      </c>
      <c r="AP718" s="144" t="s">
        <v>1163</v>
      </c>
      <c r="AQ718" s="160" t="s">
        <v>922</v>
      </c>
      <c r="AR718" s="144" t="s">
        <v>923</v>
      </c>
    </row>
    <row r="719" spans="3:44">
      <c r="C719" s="160" t="s">
        <v>853</v>
      </c>
      <c r="D719" s="144" t="s">
        <v>858</v>
      </c>
      <c r="E719" s="161" t="s">
        <v>398</v>
      </c>
      <c r="F719" s="144" t="s">
        <v>418</v>
      </c>
      <c r="G719" s="144" t="s">
        <v>505</v>
      </c>
      <c r="H719" s="144" t="s">
        <v>859</v>
      </c>
      <c r="I719" s="144" t="s">
        <v>860</v>
      </c>
      <c r="J719" s="162">
        <v>14704425</v>
      </c>
      <c r="K719" s="163">
        <v>15708114</v>
      </c>
      <c r="L719" s="162">
        <v>15708114</v>
      </c>
      <c r="M719" s="162">
        <v>0</v>
      </c>
      <c r="N719" s="162">
        <v>0</v>
      </c>
      <c r="O719" s="162">
        <v>0</v>
      </c>
      <c r="P719" s="163">
        <v>14144761.32</v>
      </c>
      <c r="Q719" s="162">
        <v>13068005.26</v>
      </c>
      <c r="R719" s="162">
        <v>0</v>
      </c>
      <c r="S719" s="162">
        <v>14144761.32</v>
      </c>
      <c r="T719" s="162">
        <v>14144761.32</v>
      </c>
      <c r="U719" s="162">
        <v>1563352.68</v>
      </c>
      <c r="V719" s="162">
        <v>1563352.68</v>
      </c>
      <c r="W719" s="162">
        <v>1563352.68</v>
      </c>
      <c r="X719" s="162">
        <v>1563352.68</v>
      </c>
      <c r="Y719" s="162">
        <v>0</v>
      </c>
      <c r="Z719" s="162">
        <v>0</v>
      </c>
      <c r="AA719" s="162">
        <v>0</v>
      </c>
      <c r="AB719" s="162">
        <v>0</v>
      </c>
      <c r="AC719" s="162">
        <v>1003689</v>
      </c>
      <c r="AD719" s="144" t="s">
        <v>911</v>
      </c>
      <c r="AE719" s="165" t="s">
        <v>912</v>
      </c>
      <c r="AF719" s="144" t="s">
        <v>932</v>
      </c>
      <c r="AG719" s="144" t="s">
        <v>1167</v>
      </c>
      <c r="AH719" s="144" t="s">
        <v>934</v>
      </c>
      <c r="AI719" s="144" t="s">
        <v>919</v>
      </c>
      <c r="AJ719" s="144" t="s">
        <v>919</v>
      </c>
      <c r="AK719" s="144" t="s">
        <v>912</v>
      </c>
      <c r="AL719" s="144" t="s">
        <v>1168</v>
      </c>
      <c r="AM719" s="144" t="s">
        <v>1169</v>
      </c>
      <c r="AN719" s="144" t="s">
        <v>920</v>
      </c>
      <c r="AO719" s="144" t="s">
        <v>935</v>
      </c>
      <c r="AP719" s="144" t="s">
        <v>1170</v>
      </c>
      <c r="AQ719" s="160" t="s">
        <v>922</v>
      </c>
      <c r="AR719" s="144" t="s">
        <v>923</v>
      </c>
    </row>
    <row r="720" spans="3:44">
      <c r="C720" s="160" t="s">
        <v>853</v>
      </c>
      <c r="D720" s="144" t="s">
        <v>861</v>
      </c>
      <c r="E720" s="161" t="s">
        <v>398</v>
      </c>
      <c r="F720" s="144" t="s">
        <v>418</v>
      </c>
      <c r="G720" s="144" t="s">
        <v>505</v>
      </c>
      <c r="H720" s="144" t="s">
        <v>422</v>
      </c>
      <c r="I720" s="144" t="s">
        <v>423</v>
      </c>
      <c r="J720" s="162">
        <v>4901475</v>
      </c>
      <c r="K720" s="163">
        <v>5286038</v>
      </c>
      <c r="L720" s="162">
        <v>5286038</v>
      </c>
      <c r="M720" s="162">
        <v>0</v>
      </c>
      <c r="N720" s="162">
        <v>0</v>
      </c>
      <c r="O720" s="162">
        <v>0</v>
      </c>
      <c r="P720" s="163">
        <v>4714920.43</v>
      </c>
      <c r="Q720" s="162">
        <v>4356001.74</v>
      </c>
      <c r="R720" s="162">
        <v>0</v>
      </c>
      <c r="S720" s="162">
        <v>4714920.43</v>
      </c>
      <c r="T720" s="162">
        <v>4714920.43</v>
      </c>
      <c r="U720" s="162">
        <v>571117.56999999995</v>
      </c>
      <c r="V720" s="162">
        <v>571117.56999999995</v>
      </c>
      <c r="W720" s="162">
        <v>571117.56999999995</v>
      </c>
      <c r="X720" s="162">
        <v>571117.56999999995</v>
      </c>
      <c r="Y720" s="162">
        <v>0</v>
      </c>
      <c r="Z720" s="162">
        <v>0</v>
      </c>
      <c r="AA720" s="162">
        <v>0</v>
      </c>
      <c r="AB720" s="162">
        <v>0</v>
      </c>
      <c r="AC720" s="162">
        <v>384563</v>
      </c>
      <c r="AD720" s="144" t="s">
        <v>911</v>
      </c>
      <c r="AE720" s="165" t="s">
        <v>912</v>
      </c>
      <c r="AF720" s="144" t="s">
        <v>932</v>
      </c>
      <c r="AG720" s="144" t="s">
        <v>937</v>
      </c>
      <c r="AH720" s="144" t="s">
        <v>934</v>
      </c>
      <c r="AI720" s="144" t="s">
        <v>919</v>
      </c>
      <c r="AJ720" s="144" t="s">
        <v>919</v>
      </c>
      <c r="AK720" s="144" t="s">
        <v>912</v>
      </c>
      <c r="AL720" s="144" t="s">
        <v>1007</v>
      </c>
      <c r="AM720" s="144" t="s">
        <v>1008</v>
      </c>
      <c r="AN720" s="144" t="s">
        <v>920</v>
      </c>
      <c r="AO720" s="144" t="s">
        <v>935</v>
      </c>
      <c r="AP720" s="144" t="s">
        <v>938</v>
      </c>
      <c r="AQ720" s="160" t="s">
        <v>922</v>
      </c>
      <c r="AR720" s="144" t="s">
        <v>923</v>
      </c>
    </row>
    <row r="721" spans="3:44">
      <c r="C721" s="160" t="s">
        <v>853</v>
      </c>
      <c r="D721" s="144" t="s">
        <v>862</v>
      </c>
      <c r="E721" s="161" t="s">
        <v>398</v>
      </c>
      <c r="F721" s="144" t="s">
        <v>418</v>
      </c>
      <c r="G721" s="144" t="s">
        <v>505</v>
      </c>
      <c r="H721" s="144" t="s">
        <v>425</v>
      </c>
      <c r="I721" s="144" t="s">
        <v>426</v>
      </c>
      <c r="J721" s="162">
        <v>51465487</v>
      </c>
      <c r="K721" s="163">
        <v>54978400</v>
      </c>
      <c r="L721" s="162">
        <v>54978400</v>
      </c>
      <c r="M721" s="162">
        <v>0</v>
      </c>
      <c r="N721" s="162">
        <v>0</v>
      </c>
      <c r="O721" s="162">
        <v>0</v>
      </c>
      <c r="P721" s="163">
        <v>45052838.490000002</v>
      </c>
      <c r="Q721" s="162">
        <v>41284192.270000003</v>
      </c>
      <c r="R721" s="162">
        <v>0</v>
      </c>
      <c r="S721" s="162">
        <v>45052838.490000002</v>
      </c>
      <c r="T721" s="162">
        <v>45052838.490000002</v>
      </c>
      <c r="U721" s="162">
        <v>9925561.5099999998</v>
      </c>
      <c r="V721" s="162">
        <v>9925561.5099999998</v>
      </c>
      <c r="W721" s="162">
        <v>9925561.5099999998</v>
      </c>
      <c r="X721" s="162">
        <v>9925561.5099999998</v>
      </c>
      <c r="Y721" s="162">
        <v>0</v>
      </c>
      <c r="Z721" s="162">
        <v>0</v>
      </c>
      <c r="AA721" s="162">
        <v>0</v>
      </c>
      <c r="AB721" s="162">
        <v>0</v>
      </c>
      <c r="AC721" s="162">
        <v>3512913</v>
      </c>
      <c r="AD721" s="144" t="s">
        <v>911</v>
      </c>
      <c r="AE721" s="165" t="s">
        <v>912</v>
      </c>
      <c r="AF721" s="144" t="s">
        <v>939</v>
      </c>
      <c r="AG721" s="144" t="s">
        <v>940</v>
      </c>
      <c r="AH721" s="144" t="s">
        <v>934</v>
      </c>
      <c r="AI721" s="144" t="s">
        <v>919</v>
      </c>
      <c r="AJ721" s="144" t="s">
        <v>919</v>
      </c>
      <c r="AK721" s="144" t="s">
        <v>912</v>
      </c>
      <c r="AL721" s="144" t="s">
        <v>1009</v>
      </c>
      <c r="AM721" s="144" t="s">
        <v>1010</v>
      </c>
      <c r="AN721" s="144" t="s">
        <v>920</v>
      </c>
      <c r="AO721" s="144" t="s">
        <v>941</v>
      </c>
      <c r="AP721" s="144" t="s">
        <v>942</v>
      </c>
      <c r="AQ721" s="160" t="s">
        <v>922</v>
      </c>
      <c r="AR721" s="144" t="s">
        <v>923</v>
      </c>
    </row>
    <row r="722" spans="3:44">
      <c r="C722" s="160" t="s">
        <v>853</v>
      </c>
      <c r="D722" s="144" t="s">
        <v>863</v>
      </c>
      <c r="E722" s="161" t="s">
        <v>398</v>
      </c>
      <c r="F722" s="144" t="s">
        <v>418</v>
      </c>
      <c r="G722" s="144" t="s">
        <v>505</v>
      </c>
      <c r="H722" s="144" t="s">
        <v>428</v>
      </c>
      <c r="I722" s="144" t="s">
        <v>429</v>
      </c>
      <c r="J722" s="162">
        <v>14704425</v>
      </c>
      <c r="K722" s="163">
        <v>31416229</v>
      </c>
      <c r="L722" s="162">
        <v>31416229</v>
      </c>
      <c r="M722" s="162">
        <v>0</v>
      </c>
      <c r="N722" s="162">
        <v>0</v>
      </c>
      <c r="O722" s="162">
        <v>0</v>
      </c>
      <c r="P722" s="163">
        <v>23427125.640000001</v>
      </c>
      <c r="Q722" s="162">
        <v>21273613.510000002</v>
      </c>
      <c r="R722" s="162">
        <v>0</v>
      </c>
      <c r="S722" s="162">
        <v>23427125.640000001</v>
      </c>
      <c r="T722" s="162">
        <v>23427125.640000001</v>
      </c>
      <c r="U722" s="162">
        <v>7989103.3600000003</v>
      </c>
      <c r="V722" s="162">
        <v>7989103.3600000003</v>
      </c>
      <c r="W722" s="162">
        <v>7989103.3600000003</v>
      </c>
      <c r="X722" s="162">
        <v>7989103.3600000003</v>
      </c>
      <c r="Y722" s="162">
        <v>0</v>
      </c>
      <c r="Z722" s="162">
        <v>0</v>
      </c>
      <c r="AA722" s="162">
        <v>0</v>
      </c>
      <c r="AB722" s="162">
        <v>0</v>
      </c>
      <c r="AC722" s="162">
        <v>16711804</v>
      </c>
      <c r="AD722" s="144" t="s">
        <v>911</v>
      </c>
      <c r="AE722" s="165" t="s">
        <v>912</v>
      </c>
      <c r="AF722" s="144" t="s">
        <v>939</v>
      </c>
      <c r="AG722" s="144" t="s">
        <v>943</v>
      </c>
      <c r="AH722" s="144" t="s">
        <v>934</v>
      </c>
      <c r="AI722" s="144" t="s">
        <v>919</v>
      </c>
      <c r="AJ722" s="144" t="s">
        <v>919</v>
      </c>
      <c r="AK722" s="144" t="s">
        <v>912</v>
      </c>
      <c r="AL722" s="144" t="s">
        <v>1011</v>
      </c>
      <c r="AM722" s="144" t="s">
        <v>1012</v>
      </c>
      <c r="AN722" s="144" t="s">
        <v>920</v>
      </c>
      <c r="AO722" s="144" t="s">
        <v>941</v>
      </c>
      <c r="AP722" s="144" t="s">
        <v>944</v>
      </c>
      <c r="AQ722" s="160" t="s">
        <v>922</v>
      </c>
      <c r="AR722" s="144" t="s">
        <v>923</v>
      </c>
    </row>
    <row r="723" spans="3:44">
      <c r="C723" s="160" t="s">
        <v>853</v>
      </c>
      <c r="D723" s="144" t="s">
        <v>864</v>
      </c>
      <c r="E723" s="161" t="s">
        <v>398</v>
      </c>
      <c r="F723" s="144" t="s">
        <v>418</v>
      </c>
      <c r="G723" s="144" t="s">
        <v>505</v>
      </c>
      <c r="H723" s="144" t="s">
        <v>431</v>
      </c>
      <c r="I723" s="144" t="s">
        <v>432</v>
      </c>
      <c r="J723" s="162">
        <v>29408850</v>
      </c>
      <c r="K723" s="163">
        <v>35708114</v>
      </c>
      <c r="L723" s="162">
        <v>35708114</v>
      </c>
      <c r="M723" s="162">
        <v>0</v>
      </c>
      <c r="N723" s="162">
        <v>0</v>
      </c>
      <c r="O723" s="162">
        <v>0</v>
      </c>
      <c r="P723" s="163">
        <v>16215033.08</v>
      </c>
      <c r="Q723" s="162">
        <v>15138277.02</v>
      </c>
      <c r="R723" s="162">
        <v>0</v>
      </c>
      <c r="S723" s="162">
        <v>16215033.08</v>
      </c>
      <c r="T723" s="162">
        <v>16215033.08</v>
      </c>
      <c r="U723" s="162">
        <v>19493080.920000002</v>
      </c>
      <c r="V723" s="162">
        <v>19493080.920000002</v>
      </c>
      <c r="W723" s="162">
        <v>19493080.920000002</v>
      </c>
      <c r="X723" s="162">
        <v>19493080.920000002</v>
      </c>
      <c r="Y723" s="162">
        <v>0</v>
      </c>
      <c r="Z723" s="162">
        <v>0</v>
      </c>
      <c r="AA723" s="162">
        <v>0</v>
      </c>
      <c r="AB723" s="164">
        <v>-14704425</v>
      </c>
      <c r="AC723" s="162">
        <v>21003689</v>
      </c>
      <c r="AD723" s="144" t="s">
        <v>911</v>
      </c>
      <c r="AE723" s="165" t="s">
        <v>912</v>
      </c>
      <c r="AF723" s="144" t="s">
        <v>939</v>
      </c>
      <c r="AG723" s="144" t="s">
        <v>945</v>
      </c>
      <c r="AH723" s="144" t="s">
        <v>934</v>
      </c>
      <c r="AI723" s="144" t="s">
        <v>919</v>
      </c>
      <c r="AJ723" s="144" t="s">
        <v>919</v>
      </c>
      <c r="AK723" s="144" t="s">
        <v>912</v>
      </c>
      <c r="AL723" s="144" t="s">
        <v>1013</v>
      </c>
      <c r="AM723" s="144" t="s">
        <v>1014</v>
      </c>
      <c r="AN723" s="144" t="s">
        <v>920</v>
      </c>
      <c r="AO723" s="144" t="s">
        <v>941</v>
      </c>
      <c r="AP723" s="144" t="s">
        <v>946</v>
      </c>
      <c r="AQ723" s="160" t="s">
        <v>922</v>
      </c>
      <c r="AR723" s="144" t="s">
        <v>923</v>
      </c>
    </row>
    <row r="724" spans="3:44">
      <c r="C724" s="160" t="s">
        <v>853</v>
      </c>
      <c r="D724" s="144" t="s">
        <v>865</v>
      </c>
      <c r="E724" s="161" t="s">
        <v>398</v>
      </c>
      <c r="F724" s="144" t="s">
        <v>418</v>
      </c>
      <c r="G724" s="144" t="s">
        <v>505</v>
      </c>
      <c r="H724" s="144" t="s">
        <v>866</v>
      </c>
      <c r="I724" s="144" t="s">
        <v>867</v>
      </c>
      <c r="J724" s="162">
        <v>62052673</v>
      </c>
      <c r="K724" s="163">
        <v>65288242</v>
      </c>
      <c r="L724" s="162">
        <v>65288242</v>
      </c>
      <c r="M724" s="162">
        <v>0</v>
      </c>
      <c r="N724" s="162">
        <v>0</v>
      </c>
      <c r="O724" s="162">
        <v>0</v>
      </c>
      <c r="P724" s="163">
        <v>36123172.880000003</v>
      </c>
      <c r="Q724" s="162">
        <v>36123172.880000003</v>
      </c>
      <c r="R724" s="162">
        <v>0</v>
      </c>
      <c r="S724" s="162">
        <v>36123172.880000003</v>
      </c>
      <c r="T724" s="162">
        <v>36123172.880000003</v>
      </c>
      <c r="U724" s="162">
        <v>29165069.120000001</v>
      </c>
      <c r="V724" s="162">
        <v>29165069.120000001</v>
      </c>
      <c r="W724" s="162">
        <v>29165069.120000001</v>
      </c>
      <c r="X724" s="162">
        <v>29165069.120000001</v>
      </c>
      <c r="Y724" s="162">
        <v>0</v>
      </c>
      <c r="Z724" s="162">
        <v>0</v>
      </c>
      <c r="AA724" s="162">
        <v>0</v>
      </c>
      <c r="AB724" s="164">
        <v>-1000000</v>
      </c>
      <c r="AC724" s="162">
        <v>4235569</v>
      </c>
      <c r="AD724" s="144" t="s">
        <v>911</v>
      </c>
      <c r="AE724" s="165" t="s">
        <v>912</v>
      </c>
      <c r="AF724" s="144" t="s">
        <v>939</v>
      </c>
      <c r="AG724" s="144" t="s">
        <v>1135</v>
      </c>
      <c r="AH724" s="144" t="s">
        <v>934</v>
      </c>
      <c r="AI724" s="144" t="s">
        <v>919</v>
      </c>
      <c r="AJ724" s="144" t="s">
        <v>919</v>
      </c>
      <c r="AK724" s="144" t="s">
        <v>912</v>
      </c>
      <c r="AL724" s="144" t="s">
        <v>1171</v>
      </c>
      <c r="AM724" s="144" t="s">
        <v>1172</v>
      </c>
      <c r="AN724" s="144" t="s">
        <v>920</v>
      </c>
      <c r="AO724" s="144" t="s">
        <v>941</v>
      </c>
      <c r="AP724" s="144" t="s">
        <v>1138</v>
      </c>
      <c r="AQ724" s="160" t="s">
        <v>922</v>
      </c>
      <c r="AR724" s="144" t="s">
        <v>923</v>
      </c>
    </row>
    <row r="725" spans="3:44">
      <c r="C725" s="160" t="s">
        <v>853</v>
      </c>
      <c r="D725" s="144" t="s">
        <v>433</v>
      </c>
      <c r="E725" s="161" t="s">
        <v>398</v>
      </c>
      <c r="F725" s="144" t="s">
        <v>434</v>
      </c>
      <c r="G725" s="144" t="s">
        <v>505</v>
      </c>
      <c r="H725" s="144" t="s">
        <v>435</v>
      </c>
      <c r="I725" s="144" t="s">
        <v>436</v>
      </c>
      <c r="J725" s="162">
        <v>170930800</v>
      </c>
      <c r="K725" s="163">
        <v>150380940</v>
      </c>
      <c r="L725" s="162">
        <v>150380940</v>
      </c>
      <c r="M725" s="162">
        <v>0</v>
      </c>
      <c r="N725" s="162">
        <v>0</v>
      </c>
      <c r="O725" s="162">
        <v>0</v>
      </c>
      <c r="P725" s="163">
        <v>129321029.59</v>
      </c>
      <c r="Q725" s="162">
        <v>128751379.13</v>
      </c>
      <c r="R725" s="162">
        <v>0</v>
      </c>
      <c r="S725" s="162">
        <v>129321029.59</v>
      </c>
      <c r="T725" s="162">
        <v>129321029.59</v>
      </c>
      <c r="U725" s="162">
        <v>21059910.41</v>
      </c>
      <c r="V725" s="162">
        <v>21059910.41</v>
      </c>
      <c r="W725" s="162">
        <v>21059910.41</v>
      </c>
      <c r="X725" s="162">
        <v>21059910.41</v>
      </c>
      <c r="Y725" s="162">
        <v>0</v>
      </c>
      <c r="Z725" s="162">
        <v>0</v>
      </c>
      <c r="AA725" s="162">
        <v>0</v>
      </c>
      <c r="AB725" s="164">
        <v>-21439060</v>
      </c>
      <c r="AC725" s="162">
        <v>889200</v>
      </c>
      <c r="AD725" s="144" t="s">
        <v>911</v>
      </c>
      <c r="AE725" s="165" t="s">
        <v>913</v>
      </c>
      <c r="AF725" s="144" t="s">
        <v>947</v>
      </c>
      <c r="AG725" s="144" t="s">
        <v>948</v>
      </c>
      <c r="AH725" s="144" t="s">
        <v>919</v>
      </c>
      <c r="AI725" s="144" t="s">
        <v>919</v>
      </c>
      <c r="AJ725" s="144" t="s">
        <v>919</v>
      </c>
      <c r="AK725" s="144" t="s">
        <v>912</v>
      </c>
      <c r="AL725" s="144" t="s">
        <v>919</v>
      </c>
      <c r="AM725" s="144" t="s">
        <v>919</v>
      </c>
      <c r="AN725" s="144" t="s">
        <v>949</v>
      </c>
      <c r="AO725" s="144" t="s">
        <v>950</v>
      </c>
      <c r="AP725" s="144" t="s">
        <v>436</v>
      </c>
      <c r="AQ725" s="160" t="s">
        <v>922</v>
      </c>
      <c r="AR725" s="144" t="s">
        <v>923</v>
      </c>
    </row>
    <row r="726" spans="3:44">
      <c r="C726" s="160" t="s">
        <v>853</v>
      </c>
      <c r="D726" s="144" t="s">
        <v>511</v>
      </c>
      <c r="E726" s="161" t="s">
        <v>398</v>
      </c>
      <c r="F726" s="144" t="s">
        <v>434</v>
      </c>
      <c r="G726" s="144" t="s">
        <v>505</v>
      </c>
      <c r="H726" s="144" t="s">
        <v>512</v>
      </c>
      <c r="I726" s="144" t="s">
        <v>513</v>
      </c>
      <c r="J726" s="162">
        <v>3500000</v>
      </c>
      <c r="K726" s="163">
        <v>3500000</v>
      </c>
      <c r="L726" s="162">
        <v>3500000</v>
      </c>
      <c r="M726" s="162">
        <v>0</v>
      </c>
      <c r="N726" s="162">
        <v>0</v>
      </c>
      <c r="O726" s="162">
        <v>0</v>
      </c>
      <c r="P726" s="163">
        <v>2566299.6</v>
      </c>
      <c r="Q726" s="162">
        <v>2566299.6</v>
      </c>
      <c r="R726" s="162">
        <v>0</v>
      </c>
      <c r="S726" s="162">
        <v>2566299.6</v>
      </c>
      <c r="T726" s="162">
        <v>2566299.6</v>
      </c>
      <c r="U726" s="162">
        <v>933700.4</v>
      </c>
      <c r="V726" s="162">
        <v>933700.4</v>
      </c>
      <c r="W726" s="162">
        <v>933700.4</v>
      </c>
      <c r="X726" s="162">
        <v>933700.4</v>
      </c>
      <c r="Y726" s="162">
        <v>0</v>
      </c>
      <c r="Z726" s="162">
        <v>0</v>
      </c>
      <c r="AA726" s="162">
        <v>0</v>
      </c>
      <c r="AB726" s="162">
        <v>0</v>
      </c>
      <c r="AC726" s="162">
        <v>0</v>
      </c>
      <c r="AD726" s="144" t="s">
        <v>911</v>
      </c>
      <c r="AE726" s="165" t="s">
        <v>913</v>
      </c>
      <c r="AF726" s="144" t="s">
        <v>1015</v>
      </c>
      <c r="AG726" s="144" t="s">
        <v>1016</v>
      </c>
      <c r="AH726" s="144" t="s">
        <v>919</v>
      </c>
      <c r="AI726" s="144" t="s">
        <v>919</v>
      </c>
      <c r="AJ726" s="144" t="s">
        <v>919</v>
      </c>
      <c r="AK726" s="144" t="s">
        <v>912</v>
      </c>
      <c r="AL726" s="144" t="s">
        <v>919</v>
      </c>
      <c r="AM726" s="144" t="s">
        <v>919</v>
      </c>
      <c r="AN726" s="144" t="s">
        <v>949</v>
      </c>
      <c r="AO726" s="144" t="s">
        <v>1017</v>
      </c>
      <c r="AP726" s="144" t="s">
        <v>513</v>
      </c>
      <c r="AQ726" s="160" t="s">
        <v>922</v>
      </c>
      <c r="AR726" s="144" t="s">
        <v>923</v>
      </c>
    </row>
    <row r="727" spans="3:44">
      <c r="C727" s="160" t="s">
        <v>853</v>
      </c>
      <c r="D727" s="144" t="s">
        <v>514</v>
      </c>
      <c r="E727" s="161" t="s">
        <v>398</v>
      </c>
      <c r="F727" s="144" t="s">
        <v>434</v>
      </c>
      <c r="G727" s="144" t="s">
        <v>505</v>
      </c>
      <c r="H727" s="144" t="s">
        <v>515</v>
      </c>
      <c r="I727" s="144" t="s">
        <v>516</v>
      </c>
      <c r="J727" s="162">
        <v>18000000</v>
      </c>
      <c r="K727" s="163">
        <v>18000000</v>
      </c>
      <c r="L727" s="162">
        <v>18000000</v>
      </c>
      <c r="M727" s="162">
        <v>0</v>
      </c>
      <c r="N727" s="162">
        <v>0</v>
      </c>
      <c r="O727" s="162">
        <v>0</v>
      </c>
      <c r="P727" s="163">
        <v>13414589.1</v>
      </c>
      <c r="Q727" s="162">
        <v>13405019.699999999</v>
      </c>
      <c r="R727" s="162">
        <v>0</v>
      </c>
      <c r="S727" s="162">
        <v>13414589.1</v>
      </c>
      <c r="T727" s="162">
        <v>13414589.1</v>
      </c>
      <c r="U727" s="162">
        <v>4585410.9000000004</v>
      </c>
      <c r="V727" s="162">
        <v>4585410.9000000004</v>
      </c>
      <c r="W727" s="162">
        <v>4585410.9000000004</v>
      </c>
      <c r="X727" s="162">
        <v>4585410.9000000004</v>
      </c>
      <c r="Y727" s="162">
        <v>0</v>
      </c>
      <c r="Z727" s="162">
        <v>0</v>
      </c>
      <c r="AA727" s="162">
        <v>0</v>
      </c>
      <c r="AB727" s="162">
        <v>0</v>
      </c>
      <c r="AC727" s="162">
        <v>0</v>
      </c>
      <c r="AD727" s="144" t="s">
        <v>911</v>
      </c>
      <c r="AE727" s="165" t="s">
        <v>913</v>
      </c>
      <c r="AF727" s="144" t="s">
        <v>1015</v>
      </c>
      <c r="AG727" s="144" t="s">
        <v>1018</v>
      </c>
      <c r="AH727" s="144" t="s">
        <v>919</v>
      </c>
      <c r="AI727" s="144" t="s">
        <v>919</v>
      </c>
      <c r="AJ727" s="144" t="s">
        <v>919</v>
      </c>
      <c r="AK727" s="144" t="s">
        <v>912</v>
      </c>
      <c r="AL727" s="144" t="s">
        <v>919</v>
      </c>
      <c r="AM727" s="144" t="s">
        <v>919</v>
      </c>
      <c r="AN727" s="144" t="s">
        <v>949</v>
      </c>
      <c r="AO727" s="144" t="s">
        <v>1017</v>
      </c>
      <c r="AP727" s="144" t="s">
        <v>516</v>
      </c>
      <c r="AQ727" s="160" t="s">
        <v>922</v>
      </c>
      <c r="AR727" s="144" t="s">
        <v>923</v>
      </c>
    </row>
    <row r="728" spans="3:44">
      <c r="C728" s="160" t="s">
        <v>853</v>
      </c>
      <c r="D728" s="144" t="s">
        <v>517</v>
      </c>
      <c r="E728" s="161" t="s">
        <v>398</v>
      </c>
      <c r="F728" s="144" t="s">
        <v>434</v>
      </c>
      <c r="G728" s="144" t="s">
        <v>505</v>
      </c>
      <c r="H728" s="144" t="s">
        <v>518</v>
      </c>
      <c r="I728" s="144" t="s">
        <v>519</v>
      </c>
      <c r="J728" s="162">
        <v>18000000</v>
      </c>
      <c r="K728" s="163">
        <v>18000000</v>
      </c>
      <c r="L728" s="162">
        <v>18000000</v>
      </c>
      <c r="M728" s="162">
        <v>0</v>
      </c>
      <c r="N728" s="162">
        <v>0</v>
      </c>
      <c r="O728" s="162">
        <v>0</v>
      </c>
      <c r="P728" s="163">
        <v>16373851.369999999</v>
      </c>
      <c r="Q728" s="162">
        <v>16373851.369999999</v>
      </c>
      <c r="R728" s="162">
        <v>0</v>
      </c>
      <c r="S728" s="162">
        <v>16373851.369999999</v>
      </c>
      <c r="T728" s="162">
        <v>16373851.369999999</v>
      </c>
      <c r="U728" s="162">
        <v>1626148.63</v>
      </c>
      <c r="V728" s="162">
        <v>1626148.63</v>
      </c>
      <c r="W728" s="162">
        <v>1626148.63</v>
      </c>
      <c r="X728" s="162">
        <v>1626148.63</v>
      </c>
      <c r="Y728" s="162">
        <v>0</v>
      </c>
      <c r="Z728" s="162">
        <v>0</v>
      </c>
      <c r="AA728" s="162">
        <v>0</v>
      </c>
      <c r="AB728" s="162">
        <v>0</v>
      </c>
      <c r="AC728" s="162">
        <v>0</v>
      </c>
      <c r="AD728" s="144" t="s">
        <v>911</v>
      </c>
      <c r="AE728" s="165" t="s">
        <v>913</v>
      </c>
      <c r="AF728" s="144" t="s">
        <v>1015</v>
      </c>
      <c r="AG728" s="144" t="s">
        <v>1019</v>
      </c>
      <c r="AH728" s="144" t="s">
        <v>919</v>
      </c>
      <c r="AI728" s="144" t="s">
        <v>919</v>
      </c>
      <c r="AJ728" s="144" t="s">
        <v>919</v>
      </c>
      <c r="AK728" s="144" t="s">
        <v>912</v>
      </c>
      <c r="AL728" s="144" t="s">
        <v>919</v>
      </c>
      <c r="AM728" s="144" t="s">
        <v>919</v>
      </c>
      <c r="AN728" s="144" t="s">
        <v>949</v>
      </c>
      <c r="AO728" s="144" t="s">
        <v>1017</v>
      </c>
      <c r="AP728" s="144" t="s">
        <v>519</v>
      </c>
      <c r="AQ728" s="160" t="s">
        <v>922</v>
      </c>
      <c r="AR728" s="144" t="s">
        <v>923</v>
      </c>
    </row>
    <row r="729" spans="3:44">
      <c r="C729" s="160" t="s">
        <v>853</v>
      </c>
      <c r="D729" s="144" t="s">
        <v>437</v>
      </c>
      <c r="E729" s="161" t="s">
        <v>398</v>
      </c>
      <c r="F729" s="144" t="s">
        <v>434</v>
      </c>
      <c r="G729" s="144" t="s">
        <v>505</v>
      </c>
      <c r="H729" s="144" t="s">
        <v>438</v>
      </c>
      <c r="I729" s="144" t="s">
        <v>439</v>
      </c>
      <c r="J729" s="162">
        <v>5288275</v>
      </c>
      <c r="K729" s="163">
        <v>2500000</v>
      </c>
      <c r="L729" s="162">
        <v>2500000</v>
      </c>
      <c r="M729" s="162">
        <v>0</v>
      </c>
      <c r="N729" s="162">
        <v>0</v>
      </c>
      <c r="O729" s="162">
        <v>0</v>
      </c>
      <c r="P729" s="163">
        <v>1712650.6</v>
      </c>
      <c r="Q729" s="162">
        <v>1345705.7</v>
      </c>
      <c r="R729" s="162">
        <v>0</v>
      </c>
      <c r="S729" s="162">
        <v>1712650.6</v>
      </c>
      <c r="T729" s="162">
        <v>1712650.6</v>
      </c>
      <c r="U729" s="162">
        <v>787349.4</v>
      </c>
      <c r="V729" s="162">
        <v>787349.4</v>
      </c>
      <c r="W729" s="162">
        <v>787349.4</v>
      </c>
      <c r="X729" s="162">
        <v>787349.4</v>
      </c>
      <c r="Y729" s="162">
        <v>0</v>
      </c>
      <c r="Z729" s="162">
        <v>0</v>
      </c>
      <c r="AA729" s="162">
        <v>0</v>
      </c>
      <c r="AB729" s="164">
        <v>-2788275</v>
      </c>
      <c r="AC729" s="162">
        <v>0</v>
      </c>
      <c r="AD729" s="144" t="s">
        <v>911</v>
      </c>
      <c r="AE729" s="165" t="s">
        <v>913</v>
      </c>
      <c r="AF729" s="144" t="s">
        <v>951</v>
      </c>
      <c r="AG729" s="144" t="s">
        <v>952</v>
      </c>
      <c r="AH729" s="144" t="s">
        <v>919</v>
      </c>
      <c r="AI729" s="144" t="s">
        <v>919</v>
      </c>
      <c r="AJ729" s="144" t="s">
        <v>919</v>
      </c>
      <c r="AK729" s="144" t="s">
        <v>912</v>
      </c>
      <c r="AL729" s="144" t="s">
        <v>919</v>
      </c>
      <c r="AM729" s="144" t="s">
        <v>919</v>
      </c>
      <c r="AN729" s="144" t="s">
        <v>949</v>
      </c>
      <c r="AO729" s="144" t="s">
        <v>953</v>
      </c>
      <c r="AP729" s="144" t="s">
        <v>439</v>
      </c>
      <c r="AQ729" s="160" t="s">
        <v>922</v>
      </c>
      <c r="AR729" s="144" t="s">
        <v>923</v>
      </c>
    </row>
    <row r="730" spans="3:44">
      <c r="C730" s="160" t="s">
        <v>853</v>
      </c>
      <c r="D730" s="144" t="s">
        <v>440</v>
      </c>
      <c r="E730" s="161" t="s">
        <v>398</v>
      </c>
      <c r="F730" s="144" t="s">
        <v>434</v>
      </c>
      <c r="G730" s="144" t="s">
        <v>505</v>
      </c>
      <c r="H730" s="144" t="s">
        <v>441</v>
      </c>
      <c r="I730" s="144" t="s">
        <v>442</v>
      </c>
      <c r="J730" s="162">
        <v>3076710</v>
      </c>
      <c r="K730" s="163">
        <v>6064985</v>
      </c>
      <c r="L730" s="162">
        <v>6064985</v>
      </c>
      <c r="M730" s="162">
        <v>0</v>
      </c>
      <c r="N730" s="162">
        <v>0</v>
      </c>
      <c r="O730" s="162">
        <v>0</v>
      </c>
      <c r="P730" s="163">
        <v>4563033.5999999996</v>
      </c>
      <c r="Q730" s="162">
        <v>3790283.1</v>
      </c>
      <c r="R730" s="162">
        <v>0</v>
      </c>
      <c r="S730" s="162">
        <v>4563033.5999999996</v>
      </c>
      <c r="T730" s="162">
        <v>4563033.5999999996</v>
      </c>
      <c r="U730" s="162">
        <v>1501951.4</v>
      </c>
      <c r="V730" s="162">
        <v>1501951.4</v>
      </c>
      <c r="W730" s="162">
        <v>1501951.4</v>
      </c>
      <c r="X730" s="162">
        <v>1501951.4</v>
      </c>
      <c r="Y730" s="162">
        <v>0</v>
      </c>
      <c r="Z730" s="162">
        <v>0</v>
      </c>
      <c r="AA730" s="162">
        <v>0</v>
      </c>
      <c r="AB730" s="162">
        <v>0</v>
      </c>
      <c r="AC730" s="162">
        <v>2988275</v>
      </c>
      <c r="AD730" s="144" t="s">
        <v>911</v>
      </c>
      <c r="AE730" s="165" t="s">
        <v>913</v>
      </c>
      <c r="AF730" s="144" t="s">
        <v>951</v>
      </c>
      <c r="AG730" s="144" t="s">
        <v>954</v>
      </c>
      <c r="AH730" s="144" t="s">
        <v>919</v>
      </c>
      <c r="AI730" s="144" t="s">
        <v>919</v>
      </c>
      <c r="AJ730" s="144" t="s">
        <v>919</v>
      </c>
      <c r="AK730" s="144" t="s">
        <v>912</v>
      </c>
      <c r="AL730" s="144" t="s">
        <v>919</v>
      </c>
      <c r="AM730" s="144" t="s">
        <v>919</v>
      </c>
      <c r="AN730" s="144" t="s">
        <v>949</v>
      </c>
      <c r="AO730" s="144" t="s">
        <v>953</v>
      </c>
      <c r="AP730" s="144" t="s">
        <v>442</v>
      </c>
      <c r="AQ730" s="160" t="s">
        <v>922</v>
      </c>
      <c r="AR730" s="144" t="s">
        <v>923</v>
      </c>
    </row>
    <row r="731" spans="3:44">
      <c r="C731" s="160" t="s">
        <v>853</v>
      </c>
      <c r="D731" s="144" t="s">
        <v>593</v>
      </c>
      <c r="E731" s="161" t="s">
        <v>398</v>
      </c>
      <c r="F731" s="144" t="s">
        <v>434</v>
      </c>
      <c r="G731" s="144" t="s">
        <v>505</v>
      </c>
      <c r="H731" s="144" t="s">
        <v>594</v>
      </c>
      <c r="I731" s="144" t="s">
        <v>595</v>
      </c>
      <c r="J731" s="162">
        <v>7000000</v>
      </c>
      <c r="K731" s="163">
        <v>13792030</v>
      </c>
      <c r="L731" s="162">
        <v>13792030</v>
      </c>
      <c r="M731" s="162">
        <v>0</v>
      </c>
      <c r="N731" s="162">
        <v>0</v>
      </c>
      <c r="O731" s="162">
        <v>0</v>
      </c>
      <c r="P731" s="163">
        <v>8696893.7699999996</v>
      </c>
      <c r="Q731" s="162">
        <v>8696893.7699999996</v>
      </c>
      <c r="R731" s="162">
        <v>0</v>
      </c>
      <c r="S731" s="162">
        <v>8696893.7699999996</v>
      </c>
      <c r="T731" s="162">
        <v>8696893.7699999996</v>
      </c>
      <c r="U731" s="162">
        <v>5095136.2300000004</v>
      </c>
      <c r="V731" s="162">
        <v>5095136.2300000004</v>
      </c>
      <c r="W731" s="162">
        <v>5095136.2300000004</v>
      </c>
      <c r="X731" s="162">
        <v>5095136.2300000004</v>
      </c>
      <c r="Y731" s="162">
        <v>0</v>
      </c>
      <c r="Z731" s="162">
        <v>0</v>
      </c>
      <c r="AA731" s="162">
        <v>0</v>
      </c>
      <c r="AB731" s="162">
        <v>0</v>
      </c>
      <c r="AC731" s="162">
        <v>6792030</v>
      </c>
      <c r="AD731" s="144" t="s">
        <v>911</v>
      </c>
      <c r="AE731" s="165" t="s">
        <v>913</v>
      </c>
      <c r="AF731" s="144" t="s">
        <v>951</v>
      </c>
      <c r="AG731" s="144" t="s">
        <v>1068</v>
      </c>
      <c r="AH731" s="144" t="s">
        <v>919</v>
      </c>
      <c r="AI731" s="144" t="s">
        <v>919</v>
      </c>
      <c r="AJ731" s="144" t="s">
        <v>919</v>
      </c>
      <c r="AK731" s="144" t="s">
        <v>912</v>
      </c>
      <c r="AL731" s="144" t="s">
        <v>1069</v>
      </c>
      <c r="AM731" s="144" t="s">
        <v>919</v>
      </c>
      <c r="AN731" s="144" t="s">
        <v>949</v>
      </c>
      <c r="AO731" s="144" t="s">
        <v>953</v>
      </c>
      <c r="AP731" s="144" t="s">
        <v>595</v>
      </c>
      <c r="AQ731" s="160" t="s">
        <v>922</v>
      </c>
      <c r="AR731" s="144" t="s">
        <v>923</v>
      </c>
    </row>
    <row r="732" spans="3:44">
      <c r="C732" s="160" t="s">
        <v>853</v>
      </c>
      <c r="D732" s="144" t="s">
        <v>443</v>
      </c>
      <c r="E732" s="161" t="s">
        <v>398</v>
      </c>
      <c r="F732" s="144" t="s">
        <v>434</v>
      </c>
      <c r="G732" s="144" t="s">
        <v>505</v>
      </c>
      <c r="H732" s="144" t="s">
        <v>444</v>
      </c>
      <c r="I732" s="144" t="s">
        <v>445</v>
      </c>
      <c r="J732" s="162">
        <v>78176048</v>
      </c>
      <c r="K732" s="163">
        <v>67554368</v>
      </c>
      <c r="L732" s="162">
        <v>67554368</v>
      </c>
      <c r="M732" s="162">
        <v>0</v>
      </c>
      <c r="N732" s="162">
        <v>0</v>
      </c>
      <c r="O732" s="162">
        <v>0</v>
      </c>
      <c r="P732" s="163">
        <v>52651215.939999998</v>
      </c>
      <c r="Q732" s="162">
        <v>39155219.009999998</v>
      </c>
      <c r="R732" s="162">
        <v>0</v>
      </c>
      <c r="S732" s="162">
        <v>52651215.939999998</v>
      </c>
      <c r="T732" s="162">
        <v>52651215.939999998</v>
      </c>
      <c r="U732" s="162">
        <v>14903152.060000001</v>
      </c>
      <c r="V732" s="162">
        <v>14903152.060000001</v>
      </c>
      <c r="W732" s="162">
        <v>14903152.060000001</v>
      </c>
      <c r="X732" s="162">
        <v>14903152.060000001</v>
      </c>
      <c r="Y732" s="162">
        <v>0</v>
      </c>
      <c r="Z732" s="162">
        <v>0</v>
      </c>
      <c r="AA732" s="162">
        <v>0</v>
      </c>
      <c r="AB732" s="164">
        <v>-10621680</v>
      </c>
      <c r="AC732" s="162">
        <v>0</v>
      </c>
      <c r="AD732" s="144" t="s">
        <v>911</v>
      </c>
      <c r="AE732" s="165" t="s">
        <v>913</v>
      </c>
      <c r="AF732" s="144" t="s">
        <v>951</v>
      </c>
      <c r="AG732" s="144" t="s">
        <v>955</v>
      </c>
      <c r="AH732" s="144" t="s">
        <v>919</v>
      </c>
      <c r="AI732" s="144" t="s">
        <v>919</v>
      </c>
      <c r="AJ732" s="144" t="s">
        <v>919</v>
      </c>
      <c r="AK732" s="144" t="s">
        <v>912</v>
      </c>
      <c r="AL732" s="144" t="s">
        <v>919</v>
      </c>
      <c r="AM732" s="144" t="s">
        <v>919</v>
      </c>
      <c r="AN732" s="144" t="s">
        <v>949</v>
      </c>
      <c r="AO732" s="144" t="s">
        <v>953</v>
      </c>
      <c r="AP732" s="144" t="s">
        <v>445</v>
      </c>
      <c r="AQ732" s="160" t="s">
        <v>922</v>
      </c>
      <c r="AR732" s="144" t="s">
        <v>923</v>
      </c>
    </row>
    <row r="733" spans="3:44">
      <c r="C733" s="160" t="s">
        <v>853</v>
      </c>
      <c r="D733" s="144" t="s">
        <v>868</v>
      </c>
      <c r="E733" s="161" t="s">
        <v>398</v>
      </c>
      <c r="F733" s="144" t="s">
        <v>434</v>
      </c>
      <c r="G733" s="144" t="s">
        <v>505</v>
      </c>
      <c r="H733" s="144" t="s">
        <v>869</v>
      </c>
      <c r="I733" s="144" t="s">
        <v>870</v>
      </c>
      <c r="J733" s="162">
        <v>1050000</v>
      </c>
      <c r="K733" s="163">
        <v>4537500</v>
      </c>
      <c r="L733" s="162">
        <v>4537500</v>
      </c>
      <c r="M733" s="162">
        <v>0</v>
      </c>
      <c r="N733" s="162">
        <v>0</v>
      </c>
      <c r="O733" s="162">
        <v>0</v>
      </c>
      <c r="P733" s="163">
        <v>4512090</v>
      </c>
      <c r="Q733" s="162">
        <v>4432230</v>
      </c>
      <c r="R733" s="162">
        <v>0</v>
      </c>
      <c r="S733" s="162">
        <v>4512090</v>
      </c>
      <c r="T733" s="162">
        <v>4512090</v>
      </c>
      <c r="U733" s="162">
        <v>25410</v>
      </c>
      <c r="V733" s="162">
        <v>25410</v>
      </c>
      <c r="W733" s="162">
        <v>25410</v>
      </c>
      <c r="X733" s="162">
        <v>25410</v>
      </c>
      <c r="Y733" s="162">
        <v>0</v>
      </c>
      <c r="Z733" s="162">
        <v>0</v>
      </c>
      <c r="AA733" s="162">
        <v>0</v>
      </c>
      <c r="AB733" s="162">
        <v>0</v>
      </c>
      <c r="AC733" s="162">
        <v>3487500</v>
      </c>
      <c r="AD733" s="144" t="s">
        <v>911</v>
      </c>
      <c r="AE733" s="165" t="s">
        <v>913</v>
      </c>
      <c r="AF733" s="144" t="s">
        <v>1021</v>
      </c>
      <c r="AG733" s="144" t="s">
        <v>1173</v>
      </c>
      <c r="AH733" s="144" t="s">
        <v>919</v>
      </c>
      <c r="AI733" s="144" t="s">
        <v>919</v>
      </c>
      <c r="AJ733" s="144" t="s">
        <v>919</v>
      </c>
      <c r="AK733" s="144" t="s">
        <v>912</v>
      </c>
      <c r="AL733" s="144" t="s">
        <v>919</v>
      </c>
      <c r="AM733" s="144" t="s">
        <v>919</v>
      </c>
      <c r="AN733" s="144" t="s">
        <v>949</v>
      </c>
      <c r="AO733" s="144" t="s">
        <v>1023</v>
      </c>
      <c r="AP733" s="144" t="s">
        <v>870</v>
      </c>
      <c r="AQ733" s="160" t="s">
        <v>922</v>
      </c>
      <c r="AR733" s="144" t="s">
        <v>923</v>
      </c>
    </row>
    <row r="734" spans="3:44">
      <c r="C734" s="160" t="s">
        <v>853</v>
      </c>
      <c r="D734" s="144" t="s">
        <v>809</v>
      </c>
      <c r="E734" s="161" t="s">
        <v>398</v>
      </c>
      <c r="F734" s="144" t="s">
        <v>434</v>
      </c>
      <c r="G734" s="144" t="s">
        <v>505</v>
      </c>
      <c r="H734" s="144" t="s">
        <v>810</v>
      </c>
      <c r="I734" s="144" t="s">
        <v>811</v>
      </c>
      <c r="J734" s="162">
        <v>27835000</v>
      </c>
      <c r="K734" s="163">
        <v>25035000</v>
      </c>
      <c r="L734" s="162">
        <v>25035000</v>
      </c>
      <c r="M734" s="162">
        <v>0</v>
      </c>
      <c r="N734" s="162">
        <v>0</v>
      </c>
      <c r="O734" s="162">
        <v>0</v>
      </c>
      <c r="P734" s="163">
        <v>24819145.98</v>
      </c>
      <c r="Q734" s="162">
        <v>21882369.059999999</v>
      </c>
      <c r="R734" s="162">
        <v>0</v>
      </c>
      <c r="S734" s="162">
        <v>24819145.98</v>
      </c>
      <c r="T734" s="162">
        <v>24819145.98</v>
      </c>
      <c r="U734" s="162">
        <v>215854.02</v>
      </c>
      <c r="V734" s="162">
        <v>215854.02</v>
      </c>
      <c r="W734" s="162">
        <v>215854.02</v>
      </c>
      <c r="X734" s="162">
        <v>215854.02</v>
      </c>
      <c r="Y734" s="162">
        <v>0</v>
      </c>
      <c r="Z734" s="162">
        <v>0</v>
      </c>
      <c r="AA734" s="162">
        <v>0</v>
      </c>
      <c r="AB734" s="164">
        <v>-2800000</v>
      </c>
      <c r="AC734" s="162">
        <v>0</v>
      </c>
      <c r="AD734" s="144" t="s">
        <v>911</v>
      </c>
      <c r="AE734" s="165" t="s">
        <v>913</v>
      </c>
      <c r="AF734" s="144" t="s">
        <v>1021</v>
      </c>
      <c r="AG734" s="144" t="s">
        <v>1142</v>
      </c>
      <c r="AH734" s="144" t="s">
        <v>919</v>
      </c>
      <c r="AI734" s="144" t="s">
        <v>919</v>
      </c>
      <c r="AJ734" s="144" t="s">
        <v>919</v>
      </c>
      <c r="AK734" s="144" t="s">
        <v>912</v>
      </c>
      <c r="AL734" s="144" t="s">
        <v>919</v>
      </c>
      <c r="AM734" s="144" t="s">
        <v>919</v>
      </c>
      <c r="AN734" s="144" t="s">
        <v>949</v>
      </c>
      <c r="AO734" s="144" t="s">
        <v>1023</v>
      </c>
      <c r="AP734" s="144" t="s">
        <v>811</v>
      </c>
      <c r="AQ734" s="160" t="s">
        <v>922</v>
      </c>
      <c r="AR734" s="144" t="s">
        <v>923</v>
      </c>
    </row>
    <row r="735" spans="3:44">
      <c r="C735" s="160" t="s">
        <v>853</v>
      </c>
      <c r="D735" s="144" t="s">
        <v>812</v>
      </c>
      <c r="E735" s="161" t="s">
        <v>398</v>
      </c>
      <c r="F735" s="144" t="s">
        <v>434</v>
      </c>
      <c r="G735" s="144" t="s">
        <v>505</v>
      </c>
      <c r="H735" s="144" t="s">
        <v>813</v>
      </c>
      <c r="I735" s="144" t="s">
        <v>814</v>
      </c>
      <c r="J735" s="162">
        <v>152762944</v>
      </c>
      <c r="K735" s="163">
        <v>18439060</v>
      </c>
      <c r="L735" s="162">
        <v>18439060</v>
      </c>
      <c r="M735" s="162">
        <v>0</v>
      </c>
      <c r="N735" s="162">
        <v>0</v>
      </c>
      <c r="O735" s="162">
        <v>0</v>
      </c>
      <c r="P735" s="163">
        <v>14831250</v>
      </c>
      <c r="Q735" s="162">
        <v>14671562.5</v>
      </c>
      <c r="R735" s="162">
        <v>0</v>
      </c>
      <c r="S735" s="162">
        <v>14831250</v>
      </c>
      <c r="T735" s="162">
        <v>14831250</v>
      </c>
      <c r="U735" s="162">
        <v>3607810</v>
      </c>
      <c r="V735" s="162">
        <v>3607810</v>
      </c>
      <c r="W735" s="162">
        <v>3607810</v>
      </c>
      <c r="X735" s="162">
        <v>3607810</v>
      </c>
      <c r="Y735" s="162">
        <v>0</v>
      </c>
      <c r="Z735" s="162">
        <v>0</v>
      </c>
      <c r="AA735" s="162">
        <v>0</v>
      </c>
      <c r="AB735" s="164">
        <v>-134323884</v>
      </c>
      <c r="AC735" s="162">
        <v>0</v>
      </c>
      <c r="AD735" s="144" t="s">
        <v>911</v>
      </c>
      <c r="AE735" s="165" t="s">
        <v>913</v>
      </c>
      <c r="AF735" s="144" t="s">
        <v>1021</v>
      </c>
      <c r="AG735" s="144" t="s">
        <v>1143</v>
      </c>
      <c r="AH735" s="144" t="s">
        <v>919</v>
      </c>
      <c r="AI735" s="144" t="s">
        <v>919</v>
      </c>
      <c r="AJ735" s="144" t="s">
        <v>919</v>
      </c>
      <c r="AK735" s="144" t="s">
        <v>912</v>
      </c>
      <c r="AL735" s="144" t="s">
        <v>919</v>
      </c>
      <c r="AM735" s="144" t="s">
        <v>919</v>
      </c>
      <c r="AN735" s="144" t="s">
        <v>949</v>
      </c>
      <c r="AO735" s="144" t="s">
        <v>1023</v>
      </c>
      <c r="AP735" s="144" t="s">
        <v>814</v>
      </c>
      <c r="AQ735" s="160" t="s">
        <v>922</v>
      </c>
      <c r="AR735" s="144" t="s">
        <v>923</v>
      </c>
    </row>
    <row r="736" spans="3:44">
      <c r="C736" s="160" t="s">
        <v>853</v>
      </c>
      <c r="D736" s="144" t="s">
        <v>523</v>
      </c>
      <c r="E736" s="161" t="s">
        <v>398</v>
      </c>
      <c r="F736" s="144" t="s">
        <v>434</v>
      </c>
      <c r="G736" s="144" t="s">
        <v>505</v>
      </c>
      <c r="H736" s="144" t="s">
        <v>524</v>
      </c>
      <c r="I736" s="144" t="s">
        <v>524</v>
      </c>
      <c r="J736" s="162">
        <v>34135073</v>
      </c>
      <c r="K736" s="163">
        <v>34135073</v>
      </c>
      <c r="L736" s="162">
        <v>34135073</v>
      </c>
      <c r="M736" s="162">
        <v>0</v>
      </c>
      <c r="N736" s="162">
        <v>0</v>
      </c>
      <c r="O736" s="162">
        <v>0</v>
      </c>
      <c r="P736" s="163">
        <v>32618016.719999999</v>
      </c>
      <c r="Q736" s="162">
        <v>29664888.18</v>
      </c>
      <c r="R736" s="162">
        <v>0</v>
      </c>
      <c r="S736" s="162">
        <v>32618016.719999999</v>
      </c>
      <c r="T736" s="162">
        <v>32618016.719999999</v>
      </c>
      <c r="U736" s="162">
        <v>1517056.28</v>
      </c>
      <c r="V736" s="162">
        <v>1517056.28</v>
      </c>
      <c r="W736" s="162">
        <v>1517056.28</v>
      </c>
      <c r="X736" s="162">
        <v>1517056.28</v>
      </c>
      <c r="Y736" s="162">
        <v>0</v>
      </c>
      <c r="Z736" s="162">
        <v>0</v>
      </c>
      <c r="AA736" s="162">
        <v>0</v>
      </c>
      <c r="AB736" s="162">
        <v>0</v>
      </c>
      <c r="AC736" s="162">
        <v>0</v>
      </c>
      <c r="AD736" s="144" t="s">
        <v>911</v>
      </c>
      <c r="AE736" s="165" t="s">
        <v>913</v>
      </c>
      <c r="AF736" s="144" t="s">
        <v>1021</v>
      </c>
      <c r="AG736" s="144" t="s">
        <v>1022</v>
      </c>
      <c r="AH736" s="144" t="s">
        <v>919</v>
      </c>
      <c r="AI736" s="144" t="s">
        <v>919</v>
      </c>
      <c r="AJ736" s="144" t="s">
        <v>919</v>
      </c>
      <c r="AK736" s="144" t="s">
        <v>912</v>
      </c>
      <c r="AL736" s="144" t="s">
        <v>919</v>
      </c>
      <c r="AM736" s="144" t="s">
        <v>919</v>
      </c>
      <c r="AN736" s="144" t="s">
        <v>949</v>
      </c>
      <c r="AO736" s="144" t="s">
        <v>1023</v>
      </c>
      <c r="AP736" s="144" t="s">
        <v>524</v>
      </c>
      <c r="AQ736" s="160" t="s">
        <v>922</v>
      </c>
      <c r="AR736" s="144" t="s">
        <v>923</v>
      </c>
    </row>
    <row r="737" spans="3:44">
      <c r="C737" s="160" t="s">
        <v>853</v>
      </c>
      <c r="D737" s="144" t="s">
        <v>525</v>
      </c>
      <c r="E737" s="161" t="s">
        <v>398</v>
      </c>
      <c r="F737" s="144" t="s">
        <v>434</v>
      </c>
      <c r="G737" s="144" t="s">
        <v>505</v>
      </c>
      <c r="H737" s="144" t="s">
        <v>526</v>
      </c>
      <c r="I737" s="144" t="s">
        <v>527</v>
      </c>
      <c r="J737" s="162">
        <v>1850000</v>
      </c>
      <c r="K737" s="163">
        <v>1850000</v>
      </c>
      <c r="L737" s="162">
        <v>1850000</v>
      </c>
      <c r="M737" s="162">
        <v>0</v>
      </c>
      <c r="N737" s="162">
        <v>0</v>
      </c>
      <c r="O737" s="162">
        <v>0</v>
      </c>
      <c r="P737" s="163">
        <v>1710514.9</v>
      </c>
      <c r="Q737" s="162">
        <v>1603164.9</v>
      </c>
      <c r="R737" s="162">
        <v>0</v>
      </c>
      <c r="S737" s="162">
        <v>1710514.9</v>
      </c>
      <c r="T737" s="162">
        <v>1710514.9</v>
      </c>
      <c r="U737" s="162">
        <v>139485.1</v>
      </c>
      <c r="V737" s="162">
        <v>139485.1</v>
      </c>
      <c r="W737" s="162">
        <v>139485.1</v>
      </c>
      <c r="X737" s="162">
        <v>139485.1</v>
      </c>
      <c r="Y737" s="162">
        <v>0</v>
      </c>
      <c r="Z737" s="162">
        <v>0</v>
      </c>
      <c r="AA737" s="162">
        <v>0</v>
      </c>
      <c r="AB737" s="162">
        <v>0</v>
      </c>
      <c r="AC737" s="162">
        <v>0</v>
      </c>
      <c r="AD737" s="144" t="s">
        <v>911</v>
      </c>
      <c r="AE737" s="165" t="s">
        <v>913</v>
      </c>
      <c r="AF737" s="144" t="s">
        <v>1021</v>
      </c>
      <c r="AG737" s="144" t="s">
        <v>1024</v>
      </c>
      <c r="AH737" s="144" t="s">
        <v>919</v>
      </c>
      <c r="AI737" s="144" t="s">
        <v>919</v>
      </c>
      <c r="AJ737" s="144" t="s">
        <v>919</v>
      </c>
      <c r="AK737" s="144" t="s">
        <v>912</v>
      </c>
      <c r="AL737" s="144" t="s">
        <v>919</v>
      </c>
      <c r="AM737" s="144" t="s">
        <v>919</v>
      </c>
      <c r="AN737" s="144" t="s">
        <v>949</v>
      </c>
      <c r="AO737" s="144" t="s">
        <v>1023</v>
      </c>
      <c r="AP737" s="144" t="s">
        <v>527</v>
      </c>
      <c r="AQ737" s="160" t="s">
        <v>922</v>
      </c>
      <c r="AR737" s="144" t="s">
        <v>923</v>
      </c>
    </row>
    <row r="738" spans="3:44">
      <c r="C738" s="160" t="s">
        <v>853</v>
      </c>
      <c r="D738" s="144" t="s">
        <v>528</v>
      </c>
      <c r="E738" s="161" t="s">
        <v>398</v>
      </c>
      <c r="F738" s="144" t="s">
        <v>434</v>
      </c>
      <c r="G738" s="144" t="s">
        <v>505</v>
      </c>
      <c r="H738" s="144" t="s">
        <v>529</v>
      </c>
      <c r="I738" s="144" t="s">
        <v>530</v>
      </c>
      <c r="J738" s="162">
        <v>179000</v>
      </c>
      <c r="K738" s="163">
        <v>129300</v>
      </c>
      <c r="L738" s="162">
        <v>129300</v>
      </c>
      <c r="M738" s="162">
        <v>0</v>
      </c>
      <c r="N738" s="162">
        <v>0</v>
      </c>
      <c r="O738" s="162">
        <v>0</v>
      </c>
      <c r="P738" s="163">
        <v>129300</v>
      </c>
      <c r="Q738" s="162">
        <v>129300</v>
      </c>
      <c r="R738" s="162">
        <v>0</v>
      </c>
      <c r="S738" s="162">
        <v>129300</v>
      </c>
      <c r="T738" s="162">
        <v>129300</v>
      </c>
      <c r="U738" s="162">
        <v>0</v>
      </c>
      <c r="V738" s="162">
        <v>0</v>
      </c>
      <c r="W738" s="162">
        <v>0</v>
      </c>
      <c r="X738" s="162">
        <v>0</v>
      </c>
      <c r="Y738" s="162">
        <v>0</v>
      </c>
      <c r="Z738" s="162">
        <v>0</v>
      </c>
      <c r="AA738" s="162">
        <v>0</v>
      </c>
      <c r="AB738" s="164">
        <v>-49700</v>
      </c>
      <c r="AC738" s="162">
        <v>0</v>
      </c>
      <c r="AD738" s="144" t="s">
        <v>911</v>
      </c>
      <c r="AE738" s="165" t="s">
        <v>913</v>
      </c>
      <c r="AF738" s="144" t="s">
        <v>956</v>
      </c>
      <c r="AG738" s="144" t="s">
        <v>1025</v>
      </c>
      <c r="AH738" s="144" t="s">
        <v>919</v>
      </c>
      <c r="AI738" s="144" t="s">
        <v>919</v>
      </c>
      <c r="AJ738" s="144" t="s">
        <v>919</v>
      </c>
      <c r="AK738" s="144" t="s">
        <v>912</v>
      </c>
      <c r="AL738" s="144" t="s">
        <v>919</v>
      </c>
      <c r="AM738" s="144" t="s">
        <v>919</v>
      </c>
      <c r="AN738" s="144" t="s">
        <v>949</v>
      </c>
      <c r="AO738" s="144" t="s">
        <v>958</v>
      </c>
      <c r="AP738" s="144" t="s">
        <v>530</v>
      </c>
      <c r="AQ738" s="160" t="s">
        <v>922</v>
      </c>
      <c r="AR738" s="144" t="s">
        <v>923</v>
      </c>
    </row>
    <row r="739" spans="3:44">
      <c r="C739" s="160" t="s">
        <v>853</v>
      </c>
      <c r="D739" s="144" t="s">
        <v>446</v>
      </c>
      <c r="E739" s="161" t="s">
        <v>398</v>
      </c>
      <c r="F739" s="144" t="s">
        <v>434</v>
      </c>
      <c r="G739" s="144" t="s">
        <v>505</v>
      </c>
      <c r="H739" s="144" t="s">
        <v>447</v>
      </c>
      <c r="I739" s="144" t="s">
        <v>448</v>
      </c>
      <c r="J739" s="162">
        <v>5859000</v>
      </c>
      <c r="K739" s="163">
        <v>5260000</v>
      </c>
      <c r="L739" s="162">
        <v>5260000</v>
      </c>
      <c r="M739" s="162">
        <v>0</v>
      </c>
      <c r="N739" s="162">
        <v>0</v>
      </c>
      <c r="O739" s="162">
        <v>0</v>
      </c>
      <c r="P739" s="163">
        <v>1921175</v>
      </c>
      <c r="Q739" s="162">
        <v>1921175</v>
      </c>
      <c r="R739" s="162">
        <v>0</v>
      </c>
      <c r="S739" s="162">
        <v>1921175</v>
      </c>
      <c r="T739" s="162">
        <v>1921175</v>
      </c>
      <c r="U739" s="162">
        <v>3338825</v>
      </c>
      <c r="V739" s="162">
        <v>3338825</v>
      </c>
      <c r="W739" s="162">
        <v>3338825</v>
      </c>
      <c r="X739" s="162">
        <v>3338825</v>
      </c>
      <c r="Y739" s="162">
        <v>0</v>
      </c>
      <c r="Z739" s="162">
        <v>0</v>
      </c>
      <c r="AA739" s="162">
        <v>0</v>
      </c>
      <c r="AB739" s="164">
        <v>-599000</v>
      </c>
      <c r="AC739" s="162">
        <v>0</v>
      </c>
      <c r="AD739" s="144" t="s">
        <v>911</v>
      </c>
      <c r="AE739" s="165" t="s">
        <v>913</v>
      </c>
      <c r="AF739" s="144" t="s">
        <v>956</v>
      </c>
      <c r="AG739" s="144" t="s">
        <v>957</v>
      </c>
      <c r="AH739" s="144" t="s">
        <v>919</v>
      </c>
      <c r="AI739" s="144" t="s">
        <v>919</v>
      </c>
      <c r="AJ739" s="144" t="s">
        <v>919</v>
      </c>
      <c r="AK739" s="144" t="s">
        <v>912</v>
      </c>
      <c r="AL739" s="144" t="s">
        <v>919</v>
      </c>
      <c r="AM739" s="144" t="s">
        <v>919</v>
      </c>
      <c r="AN739" s="144" t="s">
        <v>949</v>
      </c>
      <c r="AO739" s="144" t="s">
        <v>958</v>
      </c>
      <c r="AP739" s="144" t="s">
        <v>448</v>
      </c>
      <c r="AQ739" s="160" t="s">
        <v>922</v>
      </c>
      <c r="AR739" s="144" t="s">
        <v>923</v>
      </c>
    </row>
    <row r="740" spans="3:44">
      <c r="C740" s="160" t="s">
        <v>853</v>
      </c>
      <c r="D740" s="144" t="s">
        <v>449</v>
      </c>
      <c r="E740" s="161" t="s">
        <v>398</v>
      </c>
      <c r="F740" s="144" t="s">
        <v>434</v>
      </c>
      <c r="G740" s="144" t="s">
        <v>505</v>
      </c>
      <c r="H740" s="144" t="s">
        <v>450</v>
      </c>
      <c r="I740" s="144" t="s">
        <v>450</v>
      </c>
      <c r="J740" s="162">
        <v>16500000</v>
      </c>
      <c r="K740" s="163">
        <v>16500000</v>
      </c>
      <c r="L740" s="162">
        <v>16500000</v>
      </c>
      <c r="M740" s="162">
        <v>0</v>
      </c>
      <c r="N740" s="162">
        <v>0</v>
      </c>
      <c r="O740" s="162">
        <v>0</v>
      </c>
      <c r="P740" s="163">
        <v>15838829</v>
      </c>
      <c r="Q740" s="162">
        <v>15838829</v>
      </c>
      <c r="R740" s="162">
        <v>0</v>
      </c>
      <c r="S740" s="162">
        <v>15838829</v>
      </c>
      <c r="T740" s="162">
        <v>15838829</v>
      </c>
      <c r="U740" s="162">
        <v>661171</v>
      </c>
      <c r="V740" s="162">
        <v>661171</v>
      </c>
      <c r="W740" s="162">
        <v>661171</v>
      </c>
      <c r="X740" s="162">
        <v>661171</v>
      </c>
      <c r="Y740" s="162">
        <v>0</v>
      </c>
      <c r="Z740" s="162">
        <v>0</v>
      </c>
      <c r="AA740" s="162">
        <v>0</v>
      </c>
      <c r="AB740" s="162">
        <v>0</v>
      </c>
      <c r="AC740" s="162">
        <v>0</v>
      </c>
      <c r="AD740" s="144" t="s">
        <v>911</v>
      </c>
      <c r="AE740" s="165" t="s">
        <v>913</v>
      </c>
      <c r="AF740" s="144" t="s">
        <v>959</v>
      </c>
      <c r="AG740" s="144" t="s">
        <v>960</v>
      </c>
      <c r="AH740" s="144" t="s">
        <v>919</v>
      </c>
      <c r="AI740" s="144" t="s">
        <v>919</v>
      </c>
      <c r="AJ740" s="144" t="s">
        <v>919</v>
      </c>
      <c r="AK740" s="144" t="s">
        <v>912</v>
      </c>
      <c r="AL740" s="144" t="s">
        <v>919</v>
      </c>
      <c r="AM740" s="144" t="s">
        <v>919</v>
      </c>
      <c r="AN740" s="144" t="s">
        <v>949</v>
      </c>
      <c r="AO740" s="144" t="s">
        <v>961</v>
      </c>
      <c r="AP740" s="144" t="s">
        <v>450</v>
      </c>
      <c r="AQ740" s="160" t="s">
        <v>922</v>
      </c>
      <c r="AR740" s="144" t="s">
        <v>923</v>
      </c>
    </row>
    <row r="741" spans="3:44">
      <c r="C741" s="160" t="s">
        <v>853</v>
      </c>
      <c r="D741" s="144" t="s">
        <v>653</v>
      </c>
      <c r="E741" s="161" t="s">
        <v>398</v>
      </c>
      <c r="F741" s="144" t="s">
        <v>434</v>
      </c>
      <c r="G741" s="144" t="s">
        <v>505</v>
      </c>
      <c r="H741" s="144" t="s">
        <v>654</v>
      </c>
      <c r="I741" s="144" t="s">
        <v>655</v>
      </c>
      <c r="J741" s="162">
        <v>2473859</v>
      </c>
      <c r="K741" s="163">
        <v>473859</v>
      </c>
      <c r="L741" s="162">
        <v>473859</v>
      </c>
      <c r="M741" s="162">
        <v>0</v>
      </c>
      <c r="N741" s="162">
        <v>0</v>
      </c>
      <c r="O741" s="162">
        <v>0</v>
      </c>
      <c r="P741" s="163">
        <v>316200</v>
      </c>
      <c r="Q741" s="162">
        <v>263160</v>
      </c>
      <c r="R741" s="162">
        <v>0</v>
      </c>
      <c r="S741" s="162">
        <v>316200</v>
      </c>
      <c r="T741" s="162">
        <v>316200</v>
      </c>
      <c r="U741" s="162">
        <v>157659</v>
      </c>
      <c r="V741" s="162">
        <v>157659</v>
      </c>
      <c r="W741" s="162">
        <v>157659</v>
      </c>
      <c r="X741" s="162">
        <v>157659</v>
      </c>
      <c r="Y741" s="162">
        <v>0</v>
      </c>
      <c r="Z741" s="162">
        <v>0</v>
      </c>
      <c r="AA741" s="162">
        <v>0</v>
      </c>
      <c r="AB741" s="164">
        <v>-2000000</v>
      </c>
      <c r="AC741" s="162">
        <v>0</v>
      </c>
      <c r="AD741" s="144" t="s">
        <v>911</v>
      </c>
      <c r="AE741" s="165" t="s">
        <v>913</v>
      </c>
      <c r="AF741" s="144" t="s">
        <v>1090</v>
      </c>
      <c r="AG741" s="144" t="s">
        <v>1091</v>
      </c>
      <c r="AH741" s="144" t="s">
        <v>919</v>
      </c>
      <c r="AI741" s="144" t="s">
        <v>919</v>
      </c>
      <c r="AJ741" s="144" t="s">
        <v>919</v>
      </c>
      <c r="AK741" s="144" t="s">
        <v>912</v>
      </c>
      <c r="AL741" s="144" t="s">
        <v>919</v>
      </c>
      <c r="AM741" s="144" t="s">
        <v>919</v>
      </c>
      <c r="AN741" s="144" t="s">
        <v>949</v>
      </c>
      <c r="AO741" s="144" t="s">
        <v>1092</v>
      </c>
      <c r="AP741" s="144" t="s">
        <v>655</v>
      </c>
      <c r="AQ741" s="160" t="s">
        <v>922</v>
      </c>
      <c r="AR741" s="144" t="s">
        <v>923</v>
      </c>
    </row>
    <row r="742" spans="3:44">
      <c r="C742" s="160" t="s">
        <v>853</v>
      </c>
      <c r="D742" s="144" t="s">
        <v>596</v>
      </c>
      <c r="E742" s="161" t="s">
        <v>398</v>
      </c>
      <c r="F742" s="144" t="s">
        <v>434</v>
      </c>
      <c r="G742" s="144" t="s">
        <v>505</v>
      </c>
      <c r="H742" s="144" t="s">
        <v>597</v>
      </c>
      <c r="I742" s="144" t="s">
        <v>598</v>
      </c>
      <c r="J742" s="162">
        <v>43000000</v>
      </c>
      <c r="K742" s="163">
        <v>48650000</v>
      </c>
      <c r="L742" s="162">
        <v>48650000</v>
      </c>
      <c r="M742" s="162">
        <v>0</v>
      </c>
      <c r="N742" s="162">
        <v>0</v>
      </c>
      <c r="O742" s="162">
        <v>0</v>
      </c>
      <c r="P742" s="163">
        <v>47954462.380000003</v>
      </c>
      <c r="Q742" s="162">
        <v>47954462.380000003</v>
      </c>
      <c r="R742" s="162">
        <v>0</v>
      </c>
      <c r="S742" s="162">
        <v>47954462.380000003</v>
      </c>
      <c r="T742" s="162">
        <v>47954462.380000003</v>
      </c>
      <c r="U742" s="162">
        <v>695537.62</v>
      </c>
      <c r="V742" s="162">
        <v>695537.62</v>
      </c>
      <c r="W742" s="162">
        <v>695537.62</v>
      </c>
      <c r="X742" s="162">
        <v>695537.62</v>
      </c>
      <c r="Y742" s="162">
        <v>0</v>
      </c>
      <c r="Z742" s="162">
        <v>0</v>
      </c>
      <c r="AA742" s="162">
        <v>0</v>
      </c>
      <c r="AB742" s="162">
        <v>0</v>
      </c>
      <c r="AC742" s="162">
        <v>5650000</v>
      </c>
      <c r="AD742" s="144" t="s">
        <v>911</v>
      </c>
      <c r="AE742" s="165" t="s">
        <v>913</v>
      </c>
      <c r="AF742" s="144" t="s">
        <v>962</v>
      </c>
      <c r="AG742" s="144" t="s">
        <v>1070</v>
      </c>
      <c r="AH742" s="144" t="s">
        <v>919</v>
      </c>
      <c r="AI742" s="144" t="s">
        <v>919</v>
      </c>
      <c r="AJ742" s="144" t="s">
        <v>919</v>
      </c>
      <c r="AK742" s="144" t="s">
        <v>912</v>
      </c>
      <c r="AL742" s="144" t="s">
        <v>919</v>
      </c>
      <c r="AM742" s="144" t="s">
        <v>919</v>
      </c>
      <c r="AN742" s="144" t="s">
        <v>949</v>
      </c>
      <c r="AO742" s="144" t="s">
        <v>965</v>
      </c>
      <c r="AP742" s="144" t="s">
        <v>598</v>
      </c>
      <c r="AQ742" s="160" t="s">
        <v>922</v>
      </c>
      <c r="AR742" s="144" t="s">
        <v>923</v>
      </c>
    </row>
    <row r="743" spans="3:44">
      <c r="C743" s="160" t="s">
        <v>853</v>
      </c>
      <c r="D743" s="144" t="s">
        <v>531</v>
      </c>
      <c r="E743" s="161" t="s">
        <v>398</v>
      </c>
      <c r="F743" s="144" t="s">
        <v>434</v>
      </c>
      <c r="G743" s="144" t="s">
        <v>505</v>
      </c>
      <c r="H743" s="144" t="s">
        <v>532</v>
      </c>
      <c r="I743" s="144" t="s">
        <v>533</v>
      </c>
      <c r="J743" s="162">
        <v>3000000</v>
      </c>
      <c r="K743" s="163">
        <v>3000000</v>
      </c>
      <c r="L743" s="162">
        <v>3000000</v>
      </c>
      <c r="M743" s="162">
        <v>0</v>
      </c>
      <c r="N743" s="162">
        <v>0</v>
      </c>
      <c r="O743" s="162">
        <v>0</v>
      </c>
      <c r="P743" s="163">
        <v>2912862.23</v>
      </c>
      <c r="Q743" s="162">
        <v>2705716.28</v>
      </c>
      <c r="R743" s="162">
        <v>0</v>
      </c>
      <c r="S743" s="162">
        <v>2912862.23</v>
      </c>
      <c r="T743" s="162">
        <v>2912862.23</v>
      </c>
      <c r="U743" s="162">
        <v>87137.77</v>
      </c>
      <c r="V743" s="162">
        <v>87137.77</v>
      </c>
      <c r="W743" s="162">
        <v>87137.77</v>
      </c>
      <c r="X743" s="162">
        <v>87137.77</v>
      </c>
      <c r="Y743" s="162">
        <v>0</v>
      </c>
      <c r="Z743" s="162">
        <v>0</v>
      </c>
      <c r="AA743" s="162">
        <v>0</v>
      </c>
      <c r="AB743" s="162">
        <v>0</v>
      </c>
      <c r="AC743" s="162">
        <v>0</v>
      </c>
      <c r="AD743" s="144" t="s">
        <v>911</v>
      </c>
      <c r="AE743" s="165" t="s">
        <v>913</v>
      </c>
      <c r="AF743" s="144" t="s">
        <v>962</v>
      </c>
      <c r="AG743" s="144" t="s">
        <v>1026</v>
      </c>
      <c r="AH743" s="144" t="s">
        <v>919</v>
      </c>
      <c r="AI743" s="144" t="s">
        <v>919</v>
      </c>
      <c r="AJ743" s="144" t="s">
        <v>919</v>
      </c>
      <c r="AK743" s="144" t="s">
        <v>912</v>
      </c>
      <c r="AL743" s="144" t="s">
        <v>919</v>
      </c>
      <c r="AM743" s="144" t="s">
        <v>919</v>
      </c>
      <c r="AN743" s="144" t="s">
        <v>949</v>
      </c>
      <c r="AO743" s="144" t="s">
        <v>965</v>
      </c>
      <c r="AP743" s="144" t="s">
        <v>533</v>
      </c>
      <c r="AQ743" s="160" t="s">
        <v>922</v>
      </c>
      <c r="AR743" s="144" t="s">
        <v>923</v>
      </c>
    </row>
    <row r="744" spans="3:44">
      <c r="C744" s="160" t="s">
        <v>853</v>
      </c>
      <c r="D744" s="144" t="s">
        <v>602</v>
      </c>
      <c r="E744" s="161" t="s">
        <v>398</v>
      </c>
      <c r="F744" s="144" t="s">
        <v>434</v>
      </c>
      <c r="G744" s="144" t="s">
        <v>505</v>
      </c>
      <c r="H744" s="144" t="s">
        <v>603</v>
      </c>
      <c r="I744" s="144" t="s">
        <v>604</v>
      </c>
      <c r="J744" s="162">
        <v>1695000</v>
      </c>
      <c r="K744" s="163">
        <v>1695000</v>
      </c>
      <c r="L744" s="162">
        <v>1695000</v>
      </c>
      <c r="M744" s="162">
        <v>0</v>
      </c>
      <c r="N744" s="162">
        <v>0</v>
      </c>
      <c r="O744" s="162">
        <v>0</v>
      </c>
      <c r="P744" s="163">
        <v>1287609.58</v>
      </c>
      <c r="Q744" s="162">
        <v>1269650.03</v>
      </c>
      <c r="R744" s="162">
        <v>0</v>
      </c>
      <c r="S744" s="162">
        <v>1287609.58</v>
      </c>
      <c r="T744" s="162">
        <v>1287609.58</v>
      </c>
      <c r="U744" s="162">
        <v>407390.42</v>
      </c>
      <c r="V744" s="162">
        <v>407390.42</v>
      </c>
      <c r="W744" s="162">
        <v>407390.42</v>
      </c>
      <c r="X744" s="162">
        <v>407390.42</v>
      </c>
      <c r="Y744" s="162">
        <v>0</v>
      </c>
      <c r="Z744" s="162">
        <v>0</v>
      </c>
      <c r="AA744" s="162">
        <v>0</v>
      </c>
      <c r="AB744" s="162">
        <v>0</v>
      </c>
      <c r="AC744" s="162">
        <v>0</v>
      </c>
      <c r="AD744" s="144" t="s">
        <v>911</v>
      </c>
      <c r="AE744" s="165" t="s">
        <v>913</v>
      </c>
      <c r="AF744" s="144" t="s">
        <v>962</v>
      </c>
      <c r="AG744" s="144" t="s">
        <v>1073</v>
      </c>
      <c r="AH744" s="144" t="s">
        <v>919</v>
      </c>
      <c r="AI744" s="144" t="s">
        <v>919</v>
      </c>
      <c r="AJ744" s="144" t="s">
        <v>919</v>
      </c>
      <c r="AK744" s="144" t="s">
        <v>912</v>
      </c>
      <c r="AL744" s="144" t="s">
        <v>919</v>
      </c>
      <c r="AM744" s="144" t="s">
        <v>919</v>
      </c>
      <c r="AN744" s="144" t="s">
        <v>949</v>
      </c>
      <c r="AO744" s="144" t="s">
        <v>965</v>
      </c>
      <c r="AP744" s="144" t="s">
        <v>604</v>
      </c>
      <c r="AQ744" s="160" t="s">
        <v>922</v>
      </c>
      <c r="AR744" s="144" t="s">
        <v>923</v>
      </c>
    </row>
    <row r="745" spans="3:44">
      <c r="C745" s="160" t="s">
        <v>853</v>
      </c>
      <c r="D745" s="144" t="s">
        <v>534</v>
      </c>
      <c r="E745" s="161" t="s">
        <v>398</v>
      </c>
      <c r="F745" s="144" t="s">
        <v>434</v>
      </c>
      <c r="G745" s="144" t="s">
        <v>505</v>
      </c>
      <c r="H745" s="144" t="s">
        <v>535</v>
      </c>
      <c r="I745" s="144" t="s">
        <v>536</v>
      </c>
      <c r="J745" s="162">
        <v>8500000</v>
      </c>
      <c r="K745" s="163">
        <v>1913090</v>
      </c>
      <c r="L745" s="162">
        <v>1913090</v>
      </c>
      <c r="M745" s="162">
        <v>0</v>
      </c>
      <c r="N745" s="162">
        <v>0</v>
      </c>
      <c r="O745" s="162">
        <v>0</v>
      </c>
      <c r="P745" s="163">
        <v>1913090</v>
      </c>
      <c r="Q745" s="162">
        <v>965490</v>
      </c>
      <c r="R745" s="162">
        <v>0</v>
      </c>
      <c r="S745" s="162">
        <v>1913090</v>
      </c>
      <c r="T745" s="162">
        <v>1913090</v>
      </c>
      <c r="U745" s="162">
        <v>0</v>
      </c>
      <c r="V745" s="162">
        <v>0</v>
      </c>
      <c r="W745" s="162">
        <v>0</v>
      </c>
      <c r="X745" s="162">
        <v>0</v>
      </c>
      <c r="Y745" s="162">
        <v>0</v>
      </c>
      <c r="Z745" s="162">
        <v>0</v>
      </c>
      <c r="AA745" s="162">
        <v>0</v>
      </c>
      <c r="AB745" s="164">
        <v>-6586910</v>
      </c>
      <c r="AC745" s="162">
        <v>0</v>
      </c>
      <c r="AD745" s="144" t="s">
        <v>911</v>
      </c>
      <c r="AE745" s="165" t="s">
        <v>913</v>
      </c>
      <c r="AF745" s="144" t="s">
        <v>962</v>
      </c>
      <c r="AG745" s="144" t="s">
        <v>1027</v>
      </c>
      <c r="AH745" s="144" t="s">
        <v>919</v>
      </c>
      <c r="AI745" s="144" t="s">
        <v>919</v>
      </c>
      <c r="AJ745" s="144" t="s">
        <v>919</v>
      </c>
      <c r="AK745" s="144" t="s">
        <v>912</v>
      </c>
      <c r="AL745" s="144" t="s">
        <v>1028</v>
      </c>
      <c r="AM745" s="144" t="s">
        <v>919</v>
      </c>
      <c r="AN745" s="144" t="s">
        <v>949</v>
      </c>
      <c r="AO745" s="144" t="s">
        <v>965</v>
      </c>
      <c r="AP745" s="144" t="s">
        <v>536</v>
      </c>
      <c r="AQ745" s="160" t="s">
        <v>922</v>
      </c>
      <c r="AR745" s="144" t="s">
        <v>923</v>
      </c>
    </row>
    <row r="746" spans="3:44">
      <c r="C746" s="160" t="s">
        <v>853</v>
      </c>
      <c r="D746" s="144" t="s">
        <v>451</v>
      </c>
      <c r="E746" s="161" t="s">
        <v>398</v>
      </c>
      <c r="F746" s="144" t="s">
        <v>434</v>
      </c>
      <c r="G746" s="144" t="s">
        <v>505</v>
      </c>
      <c r="H746" s="144" t="s">
        <v>452</v>
      </c>
      <c r="I746" s="144" t="s">
        <v>453</v>
      </c>
      <c r="J746" s="162">
        <v>69659360</v>
      </c>
      <c r="K746" s="163">
        <v>134828541</v>
      </c>
      <c r="L746" s="162">
        <v>134828541</v>
      </c>
      <c r="M746" s="162">
        <v>0</v>
      </c>
      <c r="N746" s="162">
        <v>0</v>
      </c>
      <c r="O746" s="162">
        <v>0</v>
      </c>
      <c r="P746" s="163">
        <v>127922574.22</v>
      </c>
      <c r="Q746" s="162">
        <v>105180130.53</v>
      </c>
      <c r="R746" s="162">
        <v>0</v>
      </c>
      <c r="S746" s="162">
        <v>127922574.22</v>
      </c>
      <c r="T746" s="162">
        <v>127922574.22</v>
      </c>
      <c r="U746" s="162">
        <v>6905966.7800000003</v>
      </c>
      <c r="V746" s="162">
        <v>6905966.7800000003</v>
      </c>
      <c r="W746" s="162">
        <v>6905966.7800000003</v>
      </c>
      <c r="X746" s="162">
        <v>6905966.7800000003</v>
      </c>
      <c r="Y746" s="162">
        <v>0</v>
      </c>
      <c r="Z746" s="162">
        <v>0</v>
      </c>
      <c r="AA746" s="162">
        <v>0</v>
      </c>
      <c r="AB746" s="162">
        <v>0</v>
      </c>
      <c r="AC746" s="162">
        <v>65169181</v>
      </c>
      <c r="AD746" s="144" t="s">
        <v>911</v>
      </c>
      <c r="AE746" s="165" t="s">
        <v>913</v>
      </c>
      <c r="AF746" s="144" t="s">
        <v>962</v>
      </c>
      <c r="AG746" s="144" t="s">
        <v>963</v>
      </c>
      <c r="AH746" s="144" t="s">
        <v>919</v>
      </c>
      <c r="AI746" s="144" t="s">
        <v>919</v>
      </c>
      <c r="AJ746" s="144" t="s">
        <v>919</v>
      </c>
      <c r="AK746" s="144" t="s">
        <v>912</v>
      </c>
      <c r="AL746" s="144" t="s">
        <v>964</v>
      </c>
      <c r="AM746" s="144" t="s">
        <v>919</v>
      </c>
      <c r="AN746" s="144" t="s">
        <v>949</v>
      </c>
      <c r="AO746" s="144" t="s">
        <v>965</v>
      </c>
      <c r="AP746" s="144" t="s">
        <v>453</v>
      </c>
      <c r="AQ746" s="160" t="s">
        <v>922</v>
      </c>
      <c r="AR746" s="144" t="s">
        <v>923</v>
      </c>
    </row>
    <row r="747" spans="3:44">
      <c r="C747" s="160" t="s">
        <v>853</v>
      </c>
      <c r="D747" s="144" t="s">
        <v>537</v>
      </c>
      <c r="E747" s="161" t="s">
        <v>398</v>
      </c>
      <c r="F747" s="144" t="s">
        <v>434</v>
      </c>
      <c r="G747" s="144" t="s">
        <v>505</v>
      </c>
      <c r="H747" s="144" t="s">
        <v>538</v>
      </c>
      <c r="I747" s="144" t="s">
        <v>539</v>
      </c>
      <c r="J747" s="162">
        <v>150000</v>
      </c>
      <c r="K747" s="163">
        <v>150000</v>
      </c>
      <c r="L747" s="162">
        <v>150000</v>
      </c>
      <c r="M747" s="162">
        <v>0</v>
      </c>
      <c r="N747" s="162">
        <v>0</v>
      </c>
      <c r="O747" s="162">
        <v>0</v>
      </c>
      <c r="P747" s="163">
        <v>146900</v>
      </c>
      <c r="Q747" s="162">
        <v>0</v>
      </c>
      <c r="R747" s="162">
        <v>0</v>
      </c>
      <c r="S747" s="162">
        <v>146900</v>
      </c>
      <c r="T747" s="162">
        <v>146900</v>
      </c>
      <c r="U747" s="162">
        <v>3100</v>
      </c>
      <c r="V747" s="162">
        <v>3100</v>
      </c>
      <c r="W747" s="162">
        <v>3100</v>
      </c>
      <c r="X747" s="162">
        <v>3100</v>
      </c>
      <c r="Y747" s="162">
        <v>0</v>
      </c>
      <c r="Z747" s="162">
        <v>0</v>
      </c>
      <c r="AA747" s="162">
        <v>0</v>
      </c>
      <c r="AB747" s="162">
        <v>0</v>
      </c>
      <c r="AC747" s="162">
        <v>0</v>
      </c>
      <c r="AD747" s="144" t="s">
        <v>911</v>
      </c>
      <c r="AE747" s="165" t="s">
        <v>913</v>
      </c>
      <c r="AF747" s="144" t="s">
        <v>962</v>
      </c>
      <c r="AG747" s="144" t="s">
        <v>1029</v>
      </c>
      <c r="AH747" s="144" t="s">
        <v>919</v>
      </c>
      <c r="AI747" s="144" t="s">
        <v>919</v>
      </c>
      <c r="AJ747" s="144" t="s">
        <v>919</v>
      </c>
      <c r="AK747" s="144" t="s">
        <v>912</v>
      </c>
      <c r="AL747" s="144" t="s">
        <v>919</v>
      </c>
      <c r="AM747" s="144" t="s">
        <v>919</v>
      </c>
      <c r="AN747" s="144" t="s">
        <v>949</v>
      </c>
      <c r="AO747" s="144" t="s">
        <v>965</v>
      </c>
      <c r="AP747" s="144" t="s">
        <v>539</v>
      </c>
      <c r="AQ747" s="160" t="s">
        <v>922</v>
      </c>
      <c r="AR747" s="144" t="s">
        <v>923</v>
      </c>
    </row>
    <row r="748" spans="3:44">
      <c r="C748" s="160" t="s">
        <v>853</v>
      </c>
      <c r="D748" s="144" t="s">
        <v>871</v>
      </c>
      <c r="E748" s="161" t="s">
        <v>398</v>
      </c>
      <c r="F748" s="144" t="s">
        <v>492</v>
      </c>
      <c r="G748" s="144" t="s">
        <v>505</v>
      </c>
      <c r="H748" s="144" t="s">
        <v>872</v>
      </c>
      <c r="I748" s="144" t="s">
        <v>873</v>
      </c>
      <c r="J748" s="162">
        <v>12000000</v>
      </c>
      <c r="K748" s="163">
        <v>10500000</v>
      </c>
      <c r="L748" s="162">
        <v>10500000</v>
      </c>
      <c r="M748" s="162">
        <v>0</v>
      </c>
      <c r="N748" s="162">
        <v>0</v>
      </c>
      <c r="O748" s="162">
        <v>0</v>
      </c>
      <c r="P748" s="163">
        <v>9612322.25</v>
      </c>
      <c r="Q748" s="162">
        <v>9612322.25</v>
      </c>
      <c r="R748" s="162">
        <v>0</v>
      </c>
      <c r="S748" s="162">
        <v>9612322.25</v>
      </c>
      <c r="T748" s="162">
        <v>9612322.25</v>
      </c>
      <c r="U748" s="162">
        <v>887677.75</v>
      </c>
      <c r="V748" s="162">
        <v>887677.75</v>
      </c>
      <c r="W748" s="162">
        <v>887677.75</v>
      </c>
      <c r="X748" s="162">
        <v>887677.75</v>
      </c>
      <c r="Y748" s="162">
        <v>0</v>
      </c>
      <c r="Z748" s="162">
        <v>0</v>
      </c>
      <c r="AA748" s="162">
        <v>0</v>
      </c>
      <c r="AB748" s="164">
        <v>-1500000</v>
      </c>
      <c r="AC748" s="162">
        <v>0</v>
      </c>
      <c r="AD748" s="144" t="s">
        <v>911</v>
      </c>
      <c r="AE748" s="165" t="s">
        <v>913</v>
      </c>
      <c r="AF748" s="144" t="s">
        <v>1030</v>
      </c>
      <c r="AG748" s="144" t="s">
        <v>1174</v>
      </c>
      <c r="AH748" s="144" t="s">
        <v>919</v>
      </c>
      <c r="AI748" s="144" t="s">
        <v>919</v>
      </c>
      <c r="AJ748" s="144" t="s">
        <v>919</v>
      </c>
      <c r="AK748" s="144" t="s">
        <v>912</v>
      </c>
      <c r="AL748" s="144" t="s">
        <v>919</v>
      </c>
      <c r="AM748" s="144" t="s">
        <v>919</v>
      </c>
      <c r="AN748" s="144" t="s">
        <v>949</v>
      </c>
      <c r="AO748" s="144" t="s">
        <v>1032</v>
      </c>
      <c r="AP748" s="144" t="s">
        <v>873</v>
      </c>
      <c r="AQ748" s="160" t="s">
        <v>922</v>
      </c>
      <c r="AR748" s="144" t="s">
        <v>923</v>
      </c>
    </row>
    <row r="749" spans="3:44">
      <c r="C749" s="160" t="s">
        <v>853</v>
      </c>
      <c r="D749" s="144" t="s">
        <v>540</v>
      </c>
      <c r="E749" s="161" t="s">
        <v>398</v>
      </c>
      <c r="F749" s="144" t="s">
        <v>492</v>
      </c>
      <c r="G749" s="144" t="s">
        <v>505</v>
      </c>
      <c r="H749" s="144" t="s">
        <v>541</v>
      </c>
      <c r="I749" s="144" t="s">
        <v>541</v>
      </c>
      <c r="J749" s="162">
        <v>500000</v>
      </c>
      <c r="K749" s="163">
        <v>500000</v>
      </c>
      <c r="L749" s="162">
        <v>500000</v>
      </c>
      <c r="M749" s="162">
        <v>0</v>
      </c>
      <c r="N749" s="162">
        <v>0</v>
      </c>
      <c r="O749" s="162">
        <v>0</v>
      </c>
      <c r="P749" s="163">
        <v>406275</v>
      </c>
      <c r="Q749" s="162">
        <v>406275</v>
      </c>
      <c r="R749" s="162">
        <v>0</v>
      </c>
      <c r="S749" s="162">
        <v>406275</v>
      </c>
      <c r="T749" s="162">
        <v>406275</v>
      </c>
      <c r="U749" s="162">
        <v>93725</v>
      </c>
      <c r="V749" s="162">
        <v>93725</v>
      </c>
      <c r="W749" s="162">
        <v>93725</v>
      </c>
      <c r="X749" s="162">
        <v>93725</v>
      </c>
      <c r="Y749" s="162">
        <v>0</v>
      </c>
      <c r="Z749" s="162">
        <v>0</v>
      </c>
      <c r="AA749" s="162">
        <v>0</v>
      </c>
      <c r="AB749" s="162">
        <v>0</v>
      </c>
      <c r="AC749" s="162">
        <v>0</v>
      </c>
      <c r="AD749" s="144" t="s">
        <v>911</v>
      </c>
      <c r="AE749" s="165" t="s">
        <v>913</v>
      </c>
      <c r="AF749" s="144" t="s">
        <v>1030</v>
      </c>
      <c r="AG749" s="144" t="s">
        <v>1031</v>
      </c>
      <c r="AH749" s="144" t="s">
        <v>919</v>
      </c>
      <c r="AI749" s="144" t="s">
        <v>919</v>
      </c>
      <c r="AJ749" s="144" t="s">
        <v>919</v>
      </c>
      <c r="AK749" s="144" t="s">
        <v>912</v>
      </c>
      <c r="AL749" s="144" t="s">
        <v>919</v>
      </c>
      <c r="AM749" s="144" t="s">
        <v>919</v>
      </c>
      <c r="AN749" s="144" t="s">
        <v>949</v>
      </c>
      <c r="AO749" s="144" t="s">
        <v>1032</v>
      </c>
      <c r="AP749" s="144" t="s">
        <v>541</v>
      </c>
      <c r="AQ749" s="160" t="s">
        <v>922</v>
      </c>
      <c r="AR749" s="144" t="s">
        <v>923</v>
      </c>
    </row>
    <row r="750" spans="3:44">
      <c r="C750" s="160" t="s">
        <v>853</v>
      </c>
      <c r="D750" s="144" t="s">
        <v>656</v>
      </c>
      <c r="E750" s="161" t="s">
        <v>398</v>
      </c>
      <c r="F750" s="144" t="s">
        <v>434</v>
      </c>
      <c r="G750" s="144" t="s">
        <v>505</v>
      </c>
      <c r="H750" s="144" t="s">
        <v>657</v>
      </c>
      <c r="I750" s="144" t="s">
        <v>658</v>
      </c>
      <c r="J750" s="162">
        <v>0</v>
      </c>
      <c r="K750" s="163">
        <v>126000</v>
      </c>
      <c r="L750" s="162">
        <v>126000</v>
      </c>
      <c r="M750" s="162">
        <v>0</v>
      </c>
      <c r="N750" s="162">
        <v>0</v>
      </c>
      <c r="O750" s="162">
        <v>0</v>
      </c>
      <c r="P750" s="163">
        <v>126000</v>
      </c>
      <c r="Q750" s="162">
        <v>126000</v>
      </c>
      <c r="R750" s="162">
        <v>0</v>
      </c>
      <c r="S750" s="162">
        <v>126000</v>
      </c>
      <c r="T750" s="162">
        <v>126000</v>
      </c>
      <c r="U750" s="162">
        <v>0</v>
      </c>
      <c r="V750" s="162">
        <v>0</v>
      </c>
      <c r="W750" s="162">
        <v>0</v>
      </c>
      <c r="X750" s="162">
        <v>0</v>
      </c>
      <c r="Y750" s="162">
        <v>0</v>
      </c>
      <c r="Z750" s="162">
        <v>0</v>
      </c>
      <c r="AA750" s="162">
        <v>0</v>
      </c>
      <c r="AB750" s="162">
        <v>0</v>
      </c>
      <c r="AC750" s="162">
        <v>126000</v>
      </c>
      <c r="AD750" s="144" t="s">
        <v>911</v>
      </c>
      <c r="AE750" s="165" t="s">
        <v>913</v>
      </c>
      <c r="AF750" s="144" t="s">
        <v>966</v>
      </c>
      <c r="AG750" s="144" t="s">
        <v>1093</v>
      </c>
      <c r="AH750" s="144" t="s">
        <v>919</v>
      </c>
      <c r="AI750" s="144" t="s">
        <v>919</v>
      </c>
      <c r="AJ750" s="144" t="s">
        <v>919</v>
      </c>
      <c r="AK750" s="144" t="s">
        <v>912</v>
      </c>
      <c r="AL750" s="144" t="s">
        <v>919</v>
      </c>
      <c r="AM750" s="144" t="s">
        <v>919</v>
      </c>
      <c r="AN750" s="144" t="s">
        <v>949</v>
      </c>
      <c r="AO750" s="144" t="s">
        <v>968</v>
      </c>
      <c r="AP750" s="144" t="s">
        <v>658</v>
      </c>
      <c r="AQ750" s="160" t="s">
        <v>922</v>
      </c>
      <c r="AR750" s="144" t="s">
        <v>923</v>
      </c>
    </row>
    <row r="751" spans="3:44">
      <c r="C751" s="160" t="s">
        <v>853</v>
      </c>
      <c r="D751" s="144" t="s">
        <v>454</v>
      </c>
      <c r="E751" s="161" t="s">
        <v>398</v>
      </c>
      <c r="F751" s="144" t="s">
        <v>434</v>
      </c>
      <c r="G751" s="144" t="s">
        <v>505</v>
      </c>
      <c r="H751" s="144" t="s">
        <v>455</v>
      </c>
      <c r="I751" s="144" t="s">
        <v>456</v>
      </c>
      <c r="J751" s="162">
        <v>0</v>
      </c>
      <c r="K751" s="163">
        <v>250000</v>
      </c>
      <c r="L751" s="162">
        <v>250000</v>
      </c>
      <c r="M751" s="162">
        <v>0</v>
      </c>
      <c r="N751" s="162">
        <v>0</v>
      </c>
      <c r="O751" s="162">
        <v>0</v>
      </c>
      <c r="P751" s="163">
        <v>211539.27</v>
      </c>
      <c r="Q751" s="162">
        <v>211539.27</v>
      </c>
      <c r="R751" s="162">
        <v>0</v>
      </c>
      <c r="S751" s="162">
        <v>211539.27</v>
      </c>
      <c r="T751" s="162">
        <v>211539.27</v>
      </c>
      <c r="U751" s="162">
        <v>38460.730000000003</v>
      </c>
      <c r="V751" s="162">
        <v>38460.730000000003</v>
      </c>
      <c r="W751" s="162">
        <v>38460.730000000003</v>
      </c>
      <c r="X751" s="162">
        <v>38460.730000000003</v>
      </c>
      <c r="Y751" s="162">
        <v>0</v>
      </c>
      <c r="Z751" s="162">
        <v>0</v>
      </c>
      <c r="AA751" s="162">
        <v>0</v>
      </c>
      <c r="AB751" s="162">
        <v>0</v>
      </c>
      <c r="AC751" s="162">
        <v>250000</v>
      </c>
      <c r="AD751" s="144" t="s">
        <v>911</v>
      </c>
      <c r="AE751" s="165" t="s">
        <v>913</v>
      </c>
      <c r="AF751" s="144" t="s">
        <v>966</v>
      </c>
      <c r="AG751" s="144" t="s">
        <v>967</v>
      </c>
      <c r="AH751" s="144" t="s">
        <v>919</v>
      </c>
      <c r="AI751" s="144" t="s">
        <v>919</v>
      </c>
      <c r="AJ751" s="144" t="s">
        <v>919</v>
      </c>
      <c r="AK751" s="144" t="s">
        <v>912</v>
      </c>
      <c r="AL751" s="144" t="s">
        <v>919</v>
      </c>
      <c r="AM751" s="144" t="s">
        <v>919</v>
      </c>
      <c r="AN751" s="144" t="s">
        <v>949</v>
      </c>
      <c r="AO751" s="144" t="s">
        <v>968</v>
      </c>
      <c r="AP751" s="144" t="s">
        <v>456</v>
      </c>
      <c r="AQ751" s="160" t="s">
        <v>922</v>
      </c>
      <c r="AR751" s="144" t="s">
        <v>923</v>
      </c>
    </row>
    <row r="752" spans="3:44">
      <c r="C752" s="160" t="s">
        <v>853</v>
      </c>
      <c r="D752" s="144" t="s">
        <v>542</v>
      </c>
      <c r="E752" s="161" t="s">
        <v>398</v>
      </c>
      <c r="F752" s="144" t="s">
        <v>434</v>
      </c>
      <c r="G752" s="144" t="s">
        <v>505</v>
      </c>
      <c r="H752" s="144" t="s">
        <v>543</v>
      </c>
      <c r="I752" s="144" t="s">
        <v>543</v>
      </c>
      <c r="J752" s="162">
        <v>900000</v>
      </c>
      <c r="K752" s="163">
        <v>900000</v>
      </c>
      <c r="L752" s="162">
        <v>900000</v>
      </c>
      <c r="M752" s="162">
        <v>0</v>
      </c>
      <c r="N752" s="162">
        <v>0</v>
      </c>
      <c r="O752" s="162">
        <v>0</v>
      </c>
      <c r="P752" s="163">
        <v>0</v>
      </c>
      <c r="Q752" s="162">
        <v>0</v>
      </c>
      <c r="R752" s="162">
        <v>0</v>
      </c>
      <c r="S752" s="162">
        <v>0</v>
      </c>
      <c r="T752" s="162">
        <v>0</v>
      </c>
      <c r="U752" s="162">
        <v>900000</v>
      </c>
      <c r="V752" s="162">
        <v>900000</v>
      </c>
      <c r="W752" s="162">
        <v>900000</v>
      </c>
      <c r="X752" s="162">
        <v>900000</v>
      </c>
      <c r="Y752" s="162">
        <v>0</v>
      </c>
      <c r="Z752" s="162">
        <v>0</v>
      </c>
      <c r="AA752" s="162">
        <v>0</v>
      </c>
      <c r="AB752" s="162">
        <v>0</v>
      </c>
      <c r="AC752" s="162">
        <v>0</v>
      </c>
      <c r="AD752" s="144" t="s">
        <v>911</v>
      </c>
      <c r="AE752" s="165" t="s">
        <v>913</v>
      </c>
      <c r="AF752" s="144" t="s">
        <v>966</v>
      </c>
      <c r="AG752" s="144" t="s">
        <v>1033</v>
      </c>
      <c r="AH752" s="144" t="s">
        <v>919</v>
      </c>
      <c r="AI752" s="144" t="s">
        <v>919</v>
      </c>
      <c r="AJ752" s="144" t="s">
        <v>919</v>
      </c>
      <c r="AK752" s="144" t="s">
        <v>912</v>
      </c>
      <c r="AL752" s="144" t="s">
        <v>919</v>
      </c>
      <c r="AM752" s="144" t="s">
        <v>919</v>
      </c>
      <c r="AN752" s="144" t="s">
        <v>949</v>
      </c>
      <c r="AO752" s="144" t="s">
        <v>968</v>
      </c>
      <c r="AP752" s="144" t="s">
        <v>543</v>
      </c>
      <c r="AQ752" s="160" t="s">
        <v>922</v>
      </c>
      <c r="AR752" s="144" t="s">
        <v>923</v>
      </c>
    </row>
    <row r="753" spans="3:44">
      <c r="C753" s="160" t="s">
        <v>853</v>
      </c>
      <c r="D753" s="144" t="s">
        <v>848</v>
      </c>
      <c r="E753" s="161" t="s">
        <v>398</v>
      </c>
      <c r="F753" s="144" t="s">
        <v>434</v>
      </c>
      <c r="G753" s="144" t="s">
        <v>505</v>
      </c>
      <c r="H753" s="144" t="s">
        <v>849</v>
      </c>
      <c r="I753" s="144" t="s">
        <v>850</v>
      </c>
      <c r="J753" s="162">
        <v>224757</v>
      </c>
      <c r="K753" s="163">
        <v>224757</v>
      </c>
      <c r="L753" s="162">
        <v>224757</v>
      </c>
      <c r="M753" s="162">
        <v>0</v>
      </c>
      <c r="N753" s="162">
        <v>0</v>
      </c>
      <c r="O753" s="162">
        <v>0</v>
      </c>
      <c r="P753" s="163">
        <v>130767.05</v>
      </c>
      <c r="Q753" s="162">
        <v>25920</v>
      </c>
      <c r="R753" s="162">
        <v>0</v>
      </c>
      <c r="S753" s="162">
        <v>130767.05</v>
      </c>
      <c r="T753" s="162">
        <v>130767.05</v>
      </c>
      <c r="U753" s="162">
        <v>93989.95</v>
      </c>
      <c r="V753" s="162">
        <v>93989.95</v>
      </c>
      <c r="W753" s="162">
        <v>93989.95</v>
      </c>
      <c r="X753" s="162">
        <v>93989.95</v>
      </c>
      <c r="Y753" s="162">
        <v>0</v>
      </c>
      <c r="Z753" s="162">
        <v>0</v>
      </c>
      <c r="AA753" s="162">
        <v>0</v>
      </c>
      <c r="AB753" s="162">
        <v>0</v>
      </c>
      <c r="AC753" s="162">
        <v>0</v>
      </c>
      <c r="AD753" s="144" t="s">
        <v>911</v>
      </c>
      <c r="AE753" s="165" t="s">
        <v>913</v>
      </c>
      <c r="AF753" s="144" t="s">
        <v>966</v>
      </c>
      <c r="AG753" s="144" t="s">
        <v>1165</v>
      </c>
      <c r="AH753" s="144" t="s">
        <v>919</v>
      </c>
      <c r="AI753" s="144" t="s">
        <v>919</v>
      </c>
      <c r="AJ753" s="144" t="s">
        <v>919</v>
      </c>
      <c r="AK753" s="144" t="s">
        <v>912</v>
      </c>
      <c r="AL753" s="144" t="s">
        <v>919</v>
      </c>
      <c r="AM753" s="144" t="s">
        <v>919</v>
      </c>
      <c r="AN753" s="144" t="s">
        <v>949</v>
      </c>
      <c r="AO753" s="144" t="s">
        <v>968</v>
      </c>
      <c r="AP753" s="144" t="s">
        <v>850</v>
      </c>
      <c r="AQ753" s="160" t="s">
        <v>922</v>
      </c>
      <c r="AR753" s="144" t="s">
        <v>923</v>
      </c>
    </row>
    <row r="754" spans="3:44">
      <c r="C754" s="160" t="s">
        <v>853</v>
      </c>
      <c r="D754" s="144" t="s">
        <v>544</v>
      </c>
      <c r="E754" s="161" t="s">
        <v>398</v>
      </c>
      <c r="F754" s="144" t="s">
        <v>434</v>
      </c>
      <c r="G754" s="144" t="s">
        <v>505</v>
      </c>
      <c r="H754" s="144" t="s">
        <v>545</v>
      </c>
      <c r="I754" s="144" t="s">
        <v>546</v>
      </c>
      <c r="J754" s="162">
        <v>2546007</v>
      </c>
      <c r="K754" s="163">
        <v>2246007</v>
      </c>
      <c r="L754" s="162">
        <v>2246007</v>
      </c>
      <c r="M754" s="162">
        <v>0</v>
      </c>
      <c r="N754" s="162">
        <v>0</v>
      </c>
      <c r="O754" s="162">
        <v>0</v>
      </c>
      <c r="P754" s="163">
        <v>1736130</v>
      </c>
      <c r="Q754" s="162">
        <v>1736130</v>
      </c>
      <c r="R754" s="162">
        <v>0</v>
      </c>
      <c r="S754" s="162">
        <v>1736130</v>
      </c>
      <c r="T754" s="162">
        <v>1736130</v>
      </c>
      <c r="U754" s="162">
        <v>509877</v>
      </c>
      <c r="V754" s="162">
        <v>509877</v>
      </c>
      <c r="W754" s="162">
        <v>509877</v>
      </c>
      <c r="X754" s="162">
        <v>509877</v>
      </c>
      <c r="Y754" s="162">
        <v>0</v>
      </c>
      <c r="Z754" s="162">
        <v>0</v>
      </c>
      <c r="AA754" s="162">
        <v>0</v>
      </c>
      <c r="AB754" s="164">
        <v>-300000</v>
      </c>
      <c r="AC754" s="162">
        <v>0</v>
      </c>
      <c r="AD754" s="144" t="s">
        <v>911</v>
      </c>
      <c r="AE754" s="165" t="s">
        <v>914</v>
      </c>
      <c r="AF754" s="144" t="s">
        <v>969</v>
      </c>
      <c r="AG754" s="144" t="s">
        <v>1034</v>
      </c>
      <c r="AH754" s="144" t="s">
        <v>919</v>
      </c>
      <c r="AI754" s="144" t="s">
        <v>919</v>
      </c>
      <c r="AJ754" s="144" t="s">
        <v>919</v>
      </c>
      <c r="AK754" s="144" t="s">
        <v>912</v>
      </c>
      <c r="AL754" s="144" t="s">
        <v>919</v>
      </c>
      <c r="AM754" s="144" t="s">
        <v>919</v>
      </c>
      <c r="AN754" s="144" t="s">
        <v>971</v>
      </c>
      <c r="AO754" s="144" t="s">
        <v>972</v>
      </c>
      <c r="AP754" s="144" t="s">
        <v>546</v>
      </c>
      <c r="AQ754" s="160" t="s">
        <v>922</v>
      </c>
      <c r="AR754" s="144" t="s">
        <v>923</v>
      </c>
    </row>
    <row r="755" spans="3:44">
      <c r="C755" s="160" t="s">
        <v>853</v>
      </c>
      <c r="D755" s="144" t="s">
        <v>547</v>
      </c>
      <c r="E755" s="161" t="s">
        <v>398</v>
      </c>
      <c r="F755" s="144" t="s">
        <v>434</v>
      </c>
      <c r="G755" s="144" t="s">
        <v>505</v>
      </c>
      <c r="H755" s="144" t="s">
        <v>548</v>
      </c>
      <c r="I755" s="144" t="s">
        <v>549</v>
      </c>
      <c r="J755" s="162">
        <v>150000</v>
      </c>
      <c r="K755" s="163">
        <v>150000</v>
      </c>
      <c r="L755" s="162">
        <v>150000</v>
      </c>
      <c r="M755" s="162">
        <v>0</v>
      </c>
      <c r="N755" s="162">
        <v>0</v>
      </c>
      <c r="O755" s="162">
        <v>0</v>
      </c>
      <c r="P755" s="163">
        <v>0</v>
      </c>
      <c r="Q755" s="162">
        <v>0</v>
      </c>
      <c r="R755" s="162">
        <v>0</v>
      </c>
      <c r="S755" s="162">
        <v>0</v>
      </c>
      <c r="T755" s="162">
        <v>0</v>
      </c>
      <c r="U755" s="162">
        <v>150000</v>
      </c>
      <c r="V755" s="162">
        <v>150000</v>
      </c>
      <c r="W755" s="162">
        <v>150000</v>
      </c>
      <c r="X755" s="162">
        <v>150000</v>
      </c>
      <c r="Y755" s="162">
        <v>0</v>
      </c>
      <c r="Z755" s="162">
        <v>0</v>
      </c>
      <c r="AA755" s="162">
        <v>0</v>
      </c>
      <c r="AB755" s="162">
        <v>0</v>
      </c>
      <c r="AC755" s="162">
        <v>0</v>
      </c>
      <c r="AD755" s="144" t="s">
        <v>911</v>
      </c>
      <c r="AE755" s="165" t="s">
        <v>914</v>
      </c>
      <c r="AF755" s="144" t="s">
        <v>969</v>
      </c>
      <c r="AG755" s="144" t="s">
        <v>1035</v>
      </c>
      <c r="AH755" s="144" t="s">
        <v>919</v>
      </c>
      <c r="AI755" s="144" t="s">
        <v>919</v>
      </c>
      <c r="AJ755" s="144" t="s">
        <v>919</v>
      </c>
      <c r="AK755" s="144" t="s">
        <v>912</v>
      </c>
      <c r="AL755" s="144" t="s">
        <v>919</v>
      </c>
      <c r="AM755" s="144" t="s">
        <v>919</v>
      </c>
      <c r="AN755" s="144" t="s">
        <v>971</v>
      </c>
      <c r="AO755" s="144" t="s">
        <v>972</v>
      </c>
      <c r="AP755" s="144" t="s">
        <v>549</v>
      </c>
      <c r="AQ755" s="160" t="s">
        <v>922</v>
      </c>
      <c r="AR755" s="144" t="s">
        <v>923</v>
      </c>
    </row>
    <row r="756" spans="3:44">
      <c r="C756" s="160" t="s">
        <v>853</v>
      </c>
      <c r="D756" s="144" t="s">
        <v>457</v>
      </c>
      <c r="E756" s="161" t="s">
        <v>398</v>
      </c>
      <c r="F756" s="144" t="s">
        <v>434</v>
      </c>
      <c r="G756" s="144" t="s">
        <v>505</v>
      </c>
      <c r="H756" s="144" t="s">
        <v>458</v>
      </c>
      <c r="I756" s="144" t="s">
        <v>459</v>
      </c>
      <c r="J756" s="162">
        <v>5000000</v>
      </c>
      <c r="K756" s="163">
        <v>5000000</v>
      </c>
      <c r="L756" s="162">
        <v>5000000</v>
      </c>
      <c r="M756" s="162">
        <v>0</v>
      </c>
      <c r="N756" s="162">
        <v>0</v>
      </c>
      <c r="O756" s="162">
        <v>0</v>
      </c>
      <c r="P756" s="163">
        <v>4122446.75</v>
      </c>
      <c r="Q756" s="162">
        <v>4122446.75</v>
      </c>
      <c r="R756" s="162">
        <v>0</v>
      </c>
      <c r="S756" s="162">
        <v>4122446.75</v>
      </c>
      <c r="T756" s="162">
        <v>4122446.75</v>
      </c>
      <c r="U756" s="162">
        <v>877553.25</v>
      </c>
      <c r="V756" s="162">
        <v>877553.25</v>
      </c>
      <c r="W756" s="162">
        <v>877553.25</v>
      </c>
      <c r="X756" s="162">
        <v>877553.25</v>
      </c>
      <c r="Y756" s="162">
        <v>0</v>
      </c>
      <c r="Z756" s="162">
        <v>0</v>
      </c>
      <c r="AA756" s="162">
        <v>0</v>
      </c>
      <c r="AB756" s="162">
        <v>0</v>
      </c>
      <c r="AC756" s="162">
        <v>0</v>
      </c>
      <c r="AD756" s="144" t="s">
        <v>911</v>
      </c>
      <c r="AE756" s="165" t="s">
        <v>914</v>
      </c>
      <c r="AF756" s="144" t="s">
        <v>969</v>
      </c>
      <c r="AG756" s="144" t="s">
        <v>970</v>
      </c>
      <c r="AH756" s="144" t="s">
        <v>919</v>
      </c>
      <c r="AI756" s="144" t="s">
        <v>919</v>
      </c>
      <c r="AJ756" s="144" t="s">
        <v>919</v>
      </c>
      <c r="AK756" s="144" t="s">
        <v>912</v>
      </c>
      <c r="AL756" s="144" t="s">
        <v>919</v>
      </c>
      <c r="AM756" s="144" t="s">
        <v>919</v>
      </c>
      <c r="AN756" s="144" t="s">
        <v>971</v>
      </c>
      <c r="AO756" s="144" t="s">
        <v>972</v>
      </c>
      <c r="AP756" s="144" t="s">
        <v>459</v>
      </c>
      <c r="AQ756" s="160" t="s">
        <v>922</v>
      </c>
      <c r="AR756" s="144" t="s">
        <v>923</v>
      </c>
    </row>
    <row r="757" spans="3:44">
      <c r="C757" s="160" t="s">
        <v>853</v>
      </c>
      <c r="D757" s="144" t="s">
        <v>552</v>
      </c>
      <c r="E757" s="161" t="s">
        <v>398</v>
      </c>
      <c r="F757" s="144" t="s">
        <v>434</v>
      </c>
      <c r="G757" s="144" t="s">
        <v>505</v>
      </c>
      <c r="H757" s="144" t="s">
        <v>553</v>
      </c>
      <c r="I757" s="144" t="s">
        <v>554</v>
      </c>
      <c r="J757" s="162">
        <v>100000</v>
      </c>
      <c r="K757" s="163">
        <v>100000</v>
      </c>
      <c r="L757" s="162">
        <v>100000</v>
      </c>
      <c r="M757" s="162">
        <v>0</v>
      </c>
      <c r="N757" s="162">
        <v>0</v>
      </c>
      <c r="O757" s="162">
        <v>0</v>
      </c>
      <c r="P757" s="163">
        <v>44675</v>
      </c>
      <c r="Q757" s="162">
        <v>44675</v>
      </c>
      <c r="R757" s="162">
        <v>0</v>
      </c>
      <c r="S757" s="162">
        <v>44675</v>
      </c>
      <c r="T757" s="162">
        <v>44675</v>
      </c>
      <c r="U757" s="162">
        <v>55325</v>
      </c>
      <c r="V757" s="162">
        <v>55325</v>
      </c>
      <c r="W757" s="162">
        <v>55325</v>
      </c>
      <c r="X757" s="162">
        <v>55325</v>
      </c>
      <c r="Y757" s="162">
        <v>0</v>
      </c>
      <c r="Z757" s="162">
        <v>0</v>
      </c>
      <c r="AA757" s="162">
        <v>0</v>
      </c>
      <c r="AB757" s="162">
        <v>0</v>
      </c>
      <c r="AC757" s="162">
        <v>0</v>
      </c>
      <c r="AD757" s="144" t="s">
        <v>911</v>
      </c>
      <c r="AE757" s="165" t="s">
        <v>914</v>
      </c>
      <c r="AF757" s="144" t="s">
        <v>1038</v>
      </c>
      <c r="AG757" s="144" t="s">
        <v>1039</v>
      </c>
      <c r="AH757" s="144" t="s">
        <v>919</v>
      </c>
      <c r="AI757" s="144" t="s">
        <v>919</v>
      </c>
      <c r="AJ757" s="144" t="s">
        <v>919</v>
      </c>
      <c r="AK757" s="144" t="s">
        <v>912</v>
      </c>
      <c r="AL757" s="144" t="s">
        <v>919</v>
      </c>
      <c r="AM757" s="144" t="s">
        <v>919</v>
      </c>
      <c r="AN757" s="144" t="s">
        <v>971</v>
      </c>
      <c r="AO757" s="144" t="s">
        <v>1040</v>
      </c>
      <c r="AP757" s="144" t="s">
        <v>554</v>
      </c>
      <c r="AQ757" s="160" t="s">
        <v>922</v>
      </c>
      <c r="AR757" s="144" t="s">
        <v>923</v>
      </c>
    </row>
    <row r="758" spans="3:44">
      <c r="C758" s="160" t="s">
        <v>853</v>
      </c>
      <c r="D758" s="144" t="s">
        <v>611</v>
      </c>
      <c r="E758" s="161" t="s">
        <v>398</v>
      </c>
      <c r="F758" s="144" t="s">
        <v>434</v>
      </c>
      <c r="G758" s="144" t="s">
        <v>505</v>
      </c>
      <c r="H758" s="144" t="s">
        <v>612</v>
      </c>
      <c r="I758" s="144" t="s">
        <v>613</v>
      </c>
      <c r="J758" s="162">
        <v>570000</v>
      </c>
      <c r="K758" s="163">
        <v>1670000</v>
      </c>
      <c r="L758" s="162">
        <v>1670000</v>
      </c>
      <c r="M758" s="162">
        <v>0</v>
      </c>
      <c r="N758" s="162">
        <v>0</v>
      </c>
      <c r="O758" s="162">
        <v>0</v>
      </c>
      <c r="P758" s="163">
        <v>0</v>
      </c>
      <c r="Q758" s="162">
        <v>0</v>
      </c>
      <c r="R758" s="162">
        <v>0</v>
      </c>
      <c r="S758" s="162">
        <v>0</v>
      </c>
      <c r="T758" s="162">
        <v>0</v>
      </c>
      <c r="U758" s="162">
        <v>1670000</v>
      </c>
      <c r="V758" s="162">
        <v>1670000</v>
      </c>
      <c r="W758" s="162">
        <v>1670000</v>
      </c>
      <c r="X758" s="162">
        <v>1670000</v>
      </c>
      <c r="Y758" s="162">
        <v>0</v>
      </c>
      <c r="Z758" s="162">
        <v>0</v>
      </c>
      <c r="AA758" s="162">
        <v>0</v>
      </c>
      <c r="AB758" s="164">
        <v>-300000</v>
      </c>
      <c r="AC758" s="162">
        <v>1400000</v>
      </c>
      <c r="AD758" s="144" t="s">
        <v>911</v>
      </c>
      <c r="AE758" s="165" t="s">
        <v>914</v>
      </c>
      <c r="AF758" s="144" t="s">
        <v>1038</v>
      </c>
      <c r="AG758" s="144" t="s">
        <v>1076</v>
      </c>
      <c r="AH758" s="144" t="s">
        <v>919</v>
      </c>
      <c r="AI758" s="144" t="s">
        <v>919</v>
      </c>
      <c r="AJ758" s="144" t="s">
        <v>919</v>
      </c>
      <c r="AK758" s="144" t="s">
        <v>912</v>
      </c>
      <c r="AL758" s="144" t="s">
        <v>919</v>
      </c>
      <c r="AM758" s="144" t="s">
        <v>919</v>
      </c>
      <c r="AN758" s="144" t="s">
        <v>971</v>
      </c>
      <c r="AO758" s="144" t="s">
        <v>1040</v>
      </c>
      <c r="AP758" s="144" t="s">
        <v>613</v>
      </c>
      <c r="AQ758" s="160" t="s">
        <v>922</v>
      </c>
      <c r="AR758" s="144" t="s">
        <v>923</v>
      </c>
    </row>
    <row r="759" spans="3:44">
      <c r="C759" s="160" t="s">
        <v>853</v>
      </c>
      <c r="D759" s="144" t="s">
        <v>555</v>
      </c>
      <c r="E759" s="161" t="s">
        <v>398</v>
      </c>
      <c r="F759" s="144" t="s">
        <v>434</v>
      </c>
      <c r="G759" s="144" t="s">
        <v>505</v>
      </c>
      <c r="H759" s="144" t="s">
        <v>556</v>
      </c>
      <c r="I759" s="144" t="s">
        <v>557</v>
      </c>
      <c r="J759" s="162">
        <v>0</v>
      </c>
      <c r="K759" s="163">
        <v>612200</v>
      </c>
      <c r="L759" s="162">
        <v>612200</v>
      </c>
      <c r="M759" s="162">
        <v>0</v>
      </c>
      <c r="N759" s="162">
        <v>0</v>
      </c>
      <c r="O759" s="162">
        <v>0</v>
      </c>
      <c r="P759" s="163">
        <v>0</v>
      </c>
      <c r="Q759" s="162">
        <v>0</v>
      </c>
      <c r="R759" s="162">
        <v>0</v>
      </c>
      <c r="S759" s="162">
        <v>0</v>
      </c>
      <c r="T759" s="162">
        <v>0</v>
      </c>
      <c r="U759" s="162">
        <v>612200</v>
      </c>
      <c r="V759" s="162">
        <v>612200</v>
      </c>
      <c r="W759" s="162">
        <v>612200</v>
      </c>
      <c r="X759" s="162">
        <v>612200</v>
      </c>
      <c r="Y759" s="162">
        <v>0</v>
      </c>
      <c r="Z759" s="162">
        <v>0</v>
      </c>
      <c r="AA759" s="162">
        <v>0</v>
      </c>
      <c r="AB759" s="162">
        <v>0</v>
      </c>
      <c r="AC759" s="162">
        <v>612200</v>
      </c>
      <c r="AD759" s="144" t="s">
        <v>911</v>
      </c>
      <c r="AE759" s="165" t="s">
        <v>914</v>
      </c>
      <c r="AF759" s="144" t="s">
        <v>1038</v>
      </c>
      <c r="AG759" s="144" t="s">
        <v>1041</v>
      </c>
      <c r="AH759" s="144" t="s">
        <v>919</v>
      </c>
      <c r="AI759" s="144" t="s">
        <v>919</v>
      </c>
      <c r="AJ759" s="144" t="s">
        <v>919</v>
      </c>
      <c r="AK759" s="144" t="s">
        <v>912</v>
      </c>
      <c r="AL759" s="144" t="s">
        <v>1042</v>
      </c>
      <c r="AM759" s="144" t="s">
        <v>919</v>
      </c>
      <c r="AN759" s="144" t="s">
        <v>971</v>
      </c>
      <c r="AO759" s="144" t="s">
        <v>1040</v>
      </c>
      <c r="AP759" s="144" t="s">
        <v>557</v>
      </c>
      <c r="AQ759" s="160" t="s">
        <v>922</v>
      </c>
      <c r="AR759" s="144" t="s">
        <v>923</v>
      </c>
    </row>
    <row r="760" spans="3:44">
      <c r="C760" s="160" t="s">
        <v>853</v>
      </c>
      <c r="D760" s="144" t="s">
        <v>617</v>
      </c>
      <c r="E760" s="161" t="s">
        <v>398</v>
      </c>
      <c r="F760" s="144" t="s">
        <v>434</v>
      </c>
      <c r="G760" s="144" t="s">
        <v>505</v>
      </c>
      <c r="H760" s="144" t="s">
        <v>618</v>
      </c>
      <c r="I760" s="144" t="s">
        <v>619</v>
      </c>
      <c r="J760" s="162">
        <v>0</v>
      </c>
      <c r="K760" s="163">
        <v>1356000</v>
      </c>
      <c r="L760" s="162">
        <v>1356000</v>
      </c>
      <c r="M760" s="162">
        <v>0</v>
      </c>
      <c r="N760" s="162">
        <v>0</v>
      </c>
      <c r="O760" s="162">
        <v>0</v>
      </c>
      <c r="P760" s="163">
        <v>788030.72</v>
      </c>
      <c r="Q760" s="162">
        <v>788030.72</v>
      </c>
      <c r="R760" s="162">
        <v>0</v>
      </c>
      <c r="S760" s="162">
        <v>788030.72</v>
      </c>
      <c r="T760" s="162">
        <v>788030.72</v>
      </c>
      <c r="U760" s="162">
        <v>567969.28000000003</v>
      </c>
      <c r="V760" s="162">
        <v>567969.28000000003</v>
      </c>
      <c r="W760" s="162">
        <v>567969.28000000003</v>
      </c>
      <c r="X760" s="162">
        <v>567969.28000000003</v>
      </c>
      <c r="Y760" s="162">
        <v>0</v>
      </c>
      <c r="Z760" s="162">
        <v>0</v>
      </c>
      <c r="AA760" s="162">
        <v>0</v>
      </c>
      <c r="AB760" s="162">
        <v>0</v>
      </c>
      <c r="AC760" s="162">
        <v>1356000</v>
      </c>
      <c r="AD760" s="144" t="s">
        <v>911</v>
      </c>
      <c r="AE760" s="165" t="s">
        <v>914</v>
      </c>
      <c r="AF760" s="144" t="s">
        <v>973</v>
      </c>
      <c r="AG760" s="144" t="s">
        <v>1078</v>
      </c>
      <c r="AH760" s="144" t="s">
        <v>919</v>
      </c>
      <c r="AI760" s="144" t="s">
        <v>919</v>
      </c>
      <c r="AJ760" s="144" t="s">
        <v>919</v>
      </c>
      <c r="AK760" s="144" t="s">
        <v>912</v>
      </c>
      <c r="AL760" s="144" t="s">
        <v>919</v>
      </c>
      <c r="AM760" s="144" t="s">
        <v>919</v>
      </c>
      <c r="AN760" s="144" t="s">
        <v>971</v>
      </c>
      <c r="AO760" s="144" t="s">
        <v>975</v>
      </c>
      <c r="AP760" s="144" t="s">
        <v>619</v>
      </c>
      <c r="AQ760" s="160" t="s">
        <v>922</v>
      </c>
      <c r="AR760" s="144" t="s">
        <v>923</v>
      </c>
    </row>
    <row r="761" spans="3:44">
      <c r="C761" s="160" t="s">
        <v>853</v>
      </c>
      <c r="D761" s="144" t="s">
        <v>463</v>
      </c>
      <c r="E761" s="161" t="s">
        <v>398</v>
      </c>
      <c r="F761" s="144" t="s">
        <v>434</v>
      </c>
      <c r="G761" s="144" t="s">
        <v>505</v>
      </c>
      <c r="H761" s="144" t="s">
        <v>464</v>
      </c>
      <c r="I761" s="144" t="s">
        <v>465</v>
      </c>
      <c r="J761" s="162">
        <v>1533160</v>
      </c>
      <c r="K761" s="163">
        <v>1533160</v>
      </c>
      <c r="L761" s="162">
        <v>1533160</v>
      </c>
      <c r="M761" s="162">
        <v>0</v>
      </c>
      <c r="N761" s="162">
        <v>0</v>
      </c>
      <c r="O761" s="162">
        <v>0</v>
      </c>
      <c r="P761" s="163">
        <v>265080</v>
      </c>
      <c r="Q761" s="162">
        <v>265080</v>
      </c>
      <c r="R761" s="162">
        <v>0</v>
      </c>
      <c r="S761" s="162">
        <v>265080</v>
      </c>
      <c r="T761" s="162">
        <v>265080</v>
      </c>
      <c r="U761" s="162">
        <v>1268080</v>
      </c>
      <c r="V761" s="162">
        <v>1268080</v>
      </c>
      <c r="W761" s="162">
        <v>1268080</v>
      </c>
      <c r="X761" s="162">
        <v>1268080</v>
      </c>
      <c r="Y761" s="162">
        <v>0</v>
      </c>
      <c r="Z761" s="162">
        <v>0</v>
      </c>
      <c r="AA761" s="162">
        <v>0</v>
      </c>
      <c r="AB761" s="162">
        <v>0</v>
      </c>
      <c r="AC761" s="162">
        <v>0</v>
      </c>
      <c r="AD761" s="144" t="s">
        <v>911</v>
      </c>
      <c r="AE761" s="165" t="s">
        <v>914</v>
      </c>
      <c r="AF761" s="144" t="s">
        <v>976</v>
      </c>
      <c r="AG761" s="144" t="s">
        <v>977</v>
      </c>
      <c r="AH761" s="144" t="s">
        <v>919</v>
      </c>
      <c r="AI761" s="144" t="s">
        <v>919</v>
      </c>
      <c r="AJ761" s="144" t="s">
        <v>919</v>
      </c>
      <c r="AK761" s="144" t="s">
        <v>912</v>
      </c>
      <c r="AL761" s="144" t="s">
        <v>919</v>
      </c>
      <c r="AM761" s="144" t="s">
        <v>919</v>
      </c>
      <c r="AN761" s="144" t="s">
        <v>971</v>
      </c>
      <c r="AO761" s="144" t="s">
        <v>978</v>
      </c>
      <c r="AP761" s="144" t="s">
        <v>465</v>
      </c>
      <c r="AQ761" s="160" t="s">
        <v>922</v>
      </c>
      <c r="AR761" s="144" t="s">
        <v>923</v>
      </c>
    </row>
    <row r="762" spans="3:44">
      <c r="C762" s="160" t="s">
        <v>853</v>
      </c>
      <c r="D762" s="144" t="s">
        <v>466</v>
      </c>
      <c r="E762" s="161" t="s">
        <v>398</v>
      </c>
      <c r="F762" s="144" t="s">
        <v>434</v>
      </c>
      <c r="G762" s="144" t="s">
        <v>505</v>
      </c>
      <c r="H762" s="144" t="s">
        <v>467</v>
      </c>
      <c r="I762" s="144" t="s">
        <v>468</v>
      </c>
      <c r="J762" s="162">
        <v>8444834</v>
      </c>
      <c r="K762" s="163">
        <v>8444834</v>
      </c>
      <c r="L762" s="162">
        <v>8444834</v>
      </c>
      <c r="M762" s="162">
        <v>0</v>
      </c>
      <c r="N762" s="162">
        <v>0</v>
      </c>
      <c r="O762" s="162">
        <v>0</v>
      </c>
      <c r="P762" s="163">
        <v>7139788.29</v>
      </c>
      <c r="Q762" s="162">
        <v>6899269.2400000002</v>
      </c>
      <c r="R762" s="162">
        <v>0</v>
      </c>
      <c r="S762" s="162">
        <v>7139788.29</v>
      </c>
      <c r="T762" s="162">
        <v>7139788.29</v>
      </c>
      <c r="U762" s="162">
        <v>1305045.71</v>
      </c>
      <c r="V762" s="162">
        <v>1305045.71</v>
      </c>
      <c r="W762" s="162">
        <v>1305045.71</v>
      </c>
      <c r="X762" s="162">
        <v>1305045.71</v>
      </c>
      <c r="Y762" s="162">
        <v>0</v>
      </c>
      <c r="Z762" s="162">
        <v>0</v>
      </c>
      <c r="AA762" s="162">
        <v>0</v>
      </c>
      <c r="AB762" s="162">
        <v>0</v>
      </c>
      <c r="AC762" s="162">
        <v>0</v>
      </c>
      <c r="AD762" s="144" t="s">
        <v>911</v>
      </c>
      <c r="AE762" s="165" t="s">
        <v>914</v>
      </c>
      <c r="AF762" s="144" t="s">
        <v>976</v>
      </c>
      <c r="AG762" s="144" t="s">
        <v>979</v>
      </c>
      <c r="AH762" s="144" t="s">
        <v>919</v>
      </c>
      <c r="AI762" s="144" t="s">
        <v>919</v>
      </c>
      <c r="AJ762" s="144" t="s">
        <v>919</v>
      </c>
      <c r="AK762" s="144" t="s">
        <v>912</v>
      </c>
      <c r="AL762" s="144" t="s">
        <v>919</v>
      </c>
      <c r="AM762" s="144" t="s">
        <v>919</v>
      </c>
      <c r="AN762" s="144" t="s">
        <v>971</v>
      </c>
      <c r="AO762" s="144" t="s">
        <v>978</v>
      </c>
      <c r="AP762" s="144" t="s">
        <v>468</v>
      </c>
      <c r="AQ762" s="160" t="s">
        <v>922</v>
      </c>
      <c r="AR762" s="144" t="s">
        <v>923</v>
      </c>
    </row>
    <row r="763" spans="3:44">
      <c r="C763" s="160" t="s">
        <v>853</v>
      </c>
      <c r="D763" s="144" t="s">
        <v>469</v>
      </c>
      <c r="E763" s="161" t="s">
        <v>398</v>
      </c>
      <c r="F763" s="144" t="s">
        <v>434</v>
      </c>
      <c r="G763" s="144" t="s">
        <v>505</v>
      </c>
      <c r="H763" s="144" t="s">
        <v>470</v>
      </c>
      <c r="I763" s="144" t="s">
        <v>471</v>
      </c>
      <c r="J763" s="162">
        <v>1000000</v>
      </c>
      <c r="K763" s="163">
        <v>500000</v>
      </c>
      <c r="L763" s="162">
        <v>500000</v>
      </c>
      <c r="M763" s="162">
        <v>0</v>
      </c>
      <c r="N763" s="162">
        <v>0</v>
      </c>
      <c r="O763" s="162">
        <v>0</v>
      </c>
      <c r="P763" s="163">
        <v>471683.81</v>
      </c>
      <c r="Q763" s="162">
        <v>471683.81</v>
      </c>
      <c r="R763" s="162">
        <v>0</v>
      </c>
      <c r="S763" s="162">
        <v>471683.81</v>
      </c>
      <c r="T763" s="162">
        <v>471683.81</v>
      </c>
      <c r="U763" s="162">
        <v>28316.19</v>
      </c>
      <c r="V763" s="162">
        <v>28316.19</v>
      </c>
      <c r="W763" s="162">
        <v>28316.19</v>
      </c>
      <c r="X763" s="162">
        <v>28316.19</v>
      </c>
      <c r="Y763" s="162">
        <v>0</v>
      </c>
      <c r="Z763" s="162">
        <v>0</v>
      </c>
      <c r="AA763" s="162">
        <v>0</v>
      </c>
      <c r="AB763" s="164">
        <v>-500000</v>
      </c>
      <c r="AC763" s="162">
        <v>0</v>
      </c>
      <c r="AD763" s="144" t="s">
        <v>911</v>
      </c>
      <c r="AE763" s="165" t="s">
        <v>914</v>
      </c>
      <c r="AF763" s="144" t="s">
        <v>976</v>
      </c>
      <c r="AG763" s="144" t="s">
        <v>980</v>
      </c>
      <c r="AH763" s="144" t="s">
        <v>919</v>
      </c>
      <c r="AI763" s="144" t="s">
        <v>919</v>
      </c>
      <c r="AJ763" s="144" t="s">
        <v>919</v>
      </c>
      <c r="AK763" s="144" t="s">
        <v>912</v>
      </c>
      <c r="AL763" s="144" t="s">
        <v>919</v>
      </c>
      <c r="AM763" s="144" t="s">
        <v>919</v>
      </c>
      <c r="AN763" s="144" t="s">
        <v>971</v>
      </c>
      <c r="AO763" s="144" t="s">
        <v>978</v>
      </c>
      <c r="AP763" s="144" t="s">
        <v>471</v>
      </c>
      <c r="AQ763" s="160" t="s">
        <v>922</v>
      </c>
      <c r="AR763" s="144" t="s">
        <v>923</v>
      </c>
    </row>
    <row r="764" spans="3:44">
      <c r="C764" s="160" t="s">
        <v>853</v>
      </c>
      <c r="D764" s="144" t="s">
        <v>475</v>
      </c>
      <c r="E764" s="161" t="s">
        <v>398</v>
      </c>
      <c r="F764" s="144" t="s">
        <v>434</v>
      </c>
      <c r="G764" s="144" t="s">
        <v>505</v>
      </c>
      <c r="H764" s="144" t="s">
        <v>476</v>
      </c>
      <c r="I764" s="144" t="s">
        <v>477</v>
      </c>
      <c r="J764" s="162">
        <v>0</v>
      </c>
      <c r="K764" s="163">
        <v>226000</v>
      </c>
      <c r="L764" s="162">
        <v>226000</v>
      </c>
      <c r="M764" s="162">
        <v>0</v>
      </c>
      <c r="N764" s="162">
        <v>0</v>
      </c>
      <c r="O764" s="162">
        <v>0</v>
      </c>
      <c r="P764" s="163">
        <v>80573.59</v>
      </c>
      <c r="Q764" s="162">
        <v>80573.59</v>
      </c>
      <c r="R764" s="162">
        <v>0</v>
      </c>
      <c r="S764" s="162">
        <v>80573.59</v>
      </c>
      <c r="T764" s="162">
        <v>80573.59</v>
      </c>
      <c r="U764" s="162">
        <v>145426.41</v>
      </c>
      <c r="V764" s="162">
        <v>145426.41</v>
      </c>
      <c r="W764" s="162">
        <v>145426.41</v>
      </c>
      <c r="X764" s="162">
        <v>145426.41</v>
      </c>
      <c r="Y764" s="162">
        <v>0</v>
      </c>
      <c r="Z764" s="162">
        <v>0</v>
      </c>
      <c r="AA764" s="162">
        <v>0</v>
      </c>
      <c r="AB764" s="162">
        <v>0</v>
      </c>
      <c r="AC764" s="162">
        <v>226000</v>
      </c>
      <c r="AD764" s="144" t="s">
        <v>911</v>
      </c>
      <c r="AE764" s="165" t="s">
        <v>914</v>
      </c>
      <c r="AF764" s="144" t="s">
        <v>976</v>
      </c>
      <c r="AG764" s="144" t="s">
        <v>982</v>
      </c>
      <c r="AH764" s="144" t="s">
        <v>919</v>
      </c>
      <c r="AI764" s="144" t="s">
        <v>919</v>
      </c>
      <c r="AJ764" s="144" t="s">
        <v>919</v>
      </c>
      <c r="AK764" s="144" t="s">
        <v>912</v>
      </c>
      <c r="AL764" s="144" t="s">
        <v>919</v>
      </c>
      <c r="AM764" s="144" t="s">
        <v>919</v>
      </c>
      <c r="AN764" s="144" t="s">
        <v>971</v>
      </c>
      <c r="AO764" s="144" t="s">
        <v>978</v>
      </c>
      <c r="AP764" s="144" t="s">
        <v>477</v>
      </c>
      <c r="AQ764" s="160" t="s">
        <v>922</v>
      </c>
      <c r="AR764" s="144" t="s">
        <v>923</v>
      </c>
    </row>
    <row r="765" spans="3:44">
      <c r="C765" s="160" t="s">
        <v>853</v>
      </c>
      <c r="D765" s="144" t="s">
        <v>482</v>
      </c>
      <c r="E765" s="161" t="s">
        <v>410</v>
      </c>
      <c r="F765" s="144" t="s">
        <v>479</v>
      </c>
      <c r="G765" s="144" t="s">
        <v>505</v>
      </c>
      <c r="H765" s="144" t="s">
        <v>483</v>
      </c>
      <c r="I765" s="144" t="s">
        <v>484</v>
      </c>
      <c r="J765" s="162">
        <v>540000</v>
      </c>
      <c r="K765" s="163">
        <v>0</v>
      </c>
      <c r="L765" s="162">
        <v>0</v>
      </c>
      <c r="M765" s="162">
        <v>0</v>
      </c>
      <c r="N765" s="162">
        <v>0</v>
      </c>
      <c r="O765" s="162">
        <v>0</v>
      </c>
      <c r="P765" s="163">
        <v>0</v>
      </c>
      <c r="Q765" s="162">
        <v>0</v>
      </c>
      <c r="R765" s="162">
        <v>0</v>
      </c>
      <c r="S765" s="162">
        <v>0</v>
      </c>
      <c r="T765" s="162">
        <v>0</v>
      </c>
      <c r="U765" s="162">
        <v>0</v>
      </c>
      <c r="V765" s="162">
        <v>0</v>
      </c>
      <c r="W765" s="162">
        <v>0</v>
      </c>
      <c r="X765" s="162">
        <v>0</v>
      </c>
      <c r="Y765" s="162">
        <v>0</v>
      </c>
      <c r="Z765" s="162">
        <v>0</v>
      </c>
      <c r="AA765" s="162">
        <v>0</v>
      </c>
      <c r="AB765" s="164">
        <v>-540000</v>
      </c>
      <c r="AC765" s="162">
        <v>0</v>
      </c>
      <c r="AD765" s="144" t="s">
        <v>911</v>
      </c>
      <c r="AE765" s="165" t="s">
        <v>915</v>
      </c>
      <c r="AF765" s="144" t="s">
        <v>983</v>
      </c>
      <c r="AG765" s="144" t="s">
        <v>987</v>
      </c>
      <c r="AH765" s="144" t="s">
        <v>919</v>
      </c>
      <c r="AI765" s="144" t="s">
        <v>919</v>
      </c>
      <c r="AJ765" s="144" t="s">
        <v>919</v>
      </c>
      <c r="AK765" s="144" t="s">
        <v>912</v>
      </c>
      <c r="AL765" s="144" t="s">
        <v>919</v>
      </c>
      <c r="AM765" s="144" t="s">
        <v>919</v>
      </c>
      <c r="AN765" s="144" t="s">
        <v>985</v>
      </c>
      <c r="AO765" s="144" t="s">
        <v>986</v>
      </c>
      <c r="AP765" s="144" t="s">
        <v>484</v>
      </c>
      <c r="AQ765" s="160" t="s">
        <v>922</v>
      </c>
      <c r="AR765" s="144" t="s">
        <v>929</v>
      </c>
    </row>
    <row r="766" spans="3:44">
      <c r="C766" s="160" t="s">
        <v>853</v>
      </c>
      <c r="D766" s="144" t="s">
        <v>485</v>
      </c>
      <c r="E766" s="161" t="s">
        <v>410</v>
      </c>
      <c r="F766" s="144" t="s">
        <v>479</v>
      </c>
      <c r="G766" s="144" t="s">
        <v>505</v>
      </c>
      <c r="H766" s="144" t="s">
        <v>486</v>
      </c>
      <c r="I766" s="144" t="s">
        <v>487</v>
      </c>
      <c r="J766" s="162">
        <v>4430920</v>
      </c>
      <c r="K766" s="163">
        <v>4430920</v>
      </c>
      <c r="L766" s="162">
        <v>4430920</v>
      </c>
      <c r="M766" s="162">
        <v>0</v>
      </c>
      <c r="N766" s="162">
        <v>0</v>
      </c>
      <c r="O766" s="162">
        <v>0</v>
      </c>
      <c r="P766" s="163">
        <v>1324248.07</v>
      </c>
      <c r="Q766" s="162">
        <v>1324248.07</v>
      </c>
      <c r="R766" s="162">
        <v>0</v>
      </c>
      <c r="S766" s="162">
        <v>1324248.07</v>
      </c>
      <c r="T766" s="162">
        <v>1324248.07</v>
      </c>
      <c r="U766" s="162">
        <v>3106671.93</v>
      </c>
      <c r="V766" s="162">
        <v>3106671.93</v>
      </c>
      <c r="W766" s="162">
        <v>3106671.93</v>
      </c>
      <c r="X766" s="162">
        <v>3106671.93</v>
      </c>
      <c r="Y766" s="162">
        <v>0</v>
      </c>
      <c r="Z766" s="162">
        <v>0</v>
      </c>
      <c r="AA766" s="162">
        <v>0</v>
      </c>
      <c r="AB766" s="162">
        <v>0</v>
      </c>
      <c r="AC766" s="162">
        <v>0</v>
      </c>
      <c r="AD766" s="144" t="s">
        <v>911</v>
      </c>
      <c r="AE766" s="165" t="s">
        <v>915</v>
      </c>
      <c r="AF766" s="144" t="s">
        <v>983</v>
      </c>
      <c r="AG766" s="144" t="s">
        <v>988</v>
      </c>
      <c r="AH766" s="144" t="s">
        <v>919</v>
      </c>
      <c r="AI766" s="144" t="s">
        <v>919</v>
      </c>
      <c r="AJ766" s="144" t="s">
        <v>919</v>
      </c>
      <c r="AK766" s="144" t="s">
        <v>912</v>
      </c>
      <c r="AL766" s="144" t="s">
        <v>919</v>
      </c>
      <c r="AM766" s="144" t="s">
        <v>919</v>
      </c>
      <c r="AN766" s="144" t="s">
        <v>985</v>
      </c>
      <c r="AO766" s="144" t="s">
        <v>986</v>
      </c>
      <c r="AP766" s="144" t="s">
        <v>487</v>
      </c>
      <c r="AQ766" s="160" t="s">
        <v>922</v>
      </c>
      <c r="AR766" s="144" t="s">
        <v>929</v>
      </c>
    </row>
    <row r="767" spans="3:44">
      <c r="C767" s="160" t="s">
        <v>853</v>
      </c>
      <c r="D767" s="144" t="s">
        <v>623</v>
      </c>
      <c r="E767" s="161" t="s">
        <v>398</v>
      </c>
      <c r="F767" s="144" t="s">
        <v>479</v>
      </c>
      <c r="G767" s="144" t="s">
        <v>505</v>
      </c>
      <c r="H767" s="144" t="s">
        <v>624</v>
      </c>
      <c r="I767" s="144" t="s">
        <v>625</v>
      </c>
      <c r="J767" s="162">
        <v>0</v>
      </c>
      <c r="K767" s="163">
        <v>10260000</v>
      </c>
      <c r="L767" s="162">
        <v>10260000</v>
      </c>
      <c r="M767" s="162">
        <v>0</v>
      </c>
      <c r="N767" s="162">
        <v>0</v>
      </c>
      <c r="O767" s="162">
        <v>0</v>
      </c>
      <c r="P767" s="163">
        <v>7446091.8099999996</v>
      </c>
      <c r="Q767" s="162">
        <v>0</v>
      </c>
      <c r="R767" s="162">
        <v>0</v>
      </c>
      <c r="S767" s="162">
        <v>7446091.8099999996</v>
      </c>
      <c r="T767" s="162">
        <v>7446091.8099999996</v>
      </c>
      <c r="U767" s="162">
        <v>2813908.19</v>
      </c>
      <c r="V767" s="162">
        <v>2813908.19</v>
      </c>
      <c r="W767" s="162">
        <v>2813908.19</v>
      </c>
      <c r="X767" s="162">
        <v>2813908.19</v>
      </c>
      <c r="Y767" s="162">
        <v>0</v>
      </c>
      <c r="Z767" s="162">
        <v>0</v>
      </c>
      <c r="AA767" s="162">
        <v>0</v>
      </c>
      <c r="AB767" s="162">
        <v>0</v>
      </c>
      <c r="AC767" s="162">
        <v>10260000</v>
      </c>
      <c r="AD767" s="144" t="s">
        <v>911</v>
      </c>
      <c r="AE767" s="165" t="s">
        <v>915</v>
      </c>
      <c r="AF767" s="144" t="s">
        <v>983</v>
      </c>
      <c r="AG767" s="144" t="s">
        <v>1080</v>
      </c>
      <c r="AH767" s="144" t="s">
        <v>919</v>
      </c>
      <c r="AI767" s="144" t="s">
        <v>919</v>
      </c>
      <c r="AJ767" s="144" t="s">
        <v>919</v>
      </c>
      <c r="AK767" s="144" t="s">
        <v>912</v>
      </c>
      <c r="AL767" s="144" t="s">
        <v>919</v>
      </c>
      <c r="AM767" s="144" t="s">
        <v>919</v>
      </c>
      <c r="AN767" s="144" t="s">
        <v>985</v>
      </c>
      <c r="AO767" s="144" t="s">
        <v>986</v>
      </c>
      <c r="AP767" s="144" t="s">
        <v>625</v>
      </c>
      <c r="AQ767" s="160" t="s">
        <v>922</v>
      </c>
      <c r="AR767" s="144" t="s">
        <v>923</v>
      </c>
    </row>
    <row r="768" spans="3:44">
      <c r="C768" s="160" t="s">
        <v>853</v>
      </c>
      <c r="D768" s="144" t="s">
        <v>623</v>
      </c>
      <c r="E768" s="161" t="s">
        <v>410</v>
      </c>
      <c r="F768" s="144" t="s">
        <v>479</v>
      </c>
      <c r="G768" s="144" t="s">
        <v>505</v>
      </c>
      <c r="H768" s="144" t="s">
        <v>624</v>
      </c>
      <c r="I768" s="144" t="s">
        <v>625</v>
      </c>
      <c r="J768" s="162">
        <v>0</v>
      </c>
      <c r="K768" s="163">
        <v>540000</v>
      </c>
      <c r="L768" s="162">
        <v>540000</v>
      </c>
      <c r="M768" s="162">
        <v>0</v>
      </c>
      <c r="N768" s="162">
        <v>0</v>
      </c>
      <c r="O768" s="162">
        <v>0</v>
      </c>
      <c r="P768" s="163">
        <v>0</v>
      </c>
      <c r="Q768" s="162">
        <v>0</v>
      </c>
      <c r="R768" s="162">
        <v>0</v>
      </c>
      <c r="S768" s="162">
        <v>0</v>
      </c>
      <c r="T768" s="162">
        <v>0</v>
      </c>
      <c r="U768" s="162">
        <v>540000</v>
      </c>
      <c r="V768" s="162">
        <v>540000</v>
      </c>
      <c r="W768" s="162">
        <v>540000</v>
      </c>
      <c r="X768" s="162">
        <v>540000</v>
      </c>
      <c r="Y768" s="162">
        <v>0</v>
      </c>
      <c r="Z768" s="162">
        <v>0</v>
      </c>
      <c r="AA768" s="162">
        <v>0</v>
      </c>
      <c r="AB768" s="162">
        <v>0</v>
      </c>
      <c r="AC768" s="162">
        <v>540000</v>
      </c>
      <c r="AD768" s="144" t="s">
        <v>911</v>
      </c>
      <c r="AE768" s="165" t="s">
        <v>915</v>
      </c>
      <c r="AF768" s="144" t="s">
        <v>983</v>
      </c>
      <c r="AG768" s="144" t="s">
        <v>1080</v>
      </c>
      <c r="AH768" s="144" t="s">
        <v>919</v>
      </c>
      <c r="AI768" s="144" t="s">
        <v>919</v>
      </c>
      <c r="AJ768" s="144" t="s">
        <v>919</v>
      </c>
      <c r="AK768" s="144" t="s">
        <v>912</v>
      </c>
      <c r="AL768" s="144" t="s">
        <v>919</v>
      </c>
      <c r="AM768" s="144" t="s">
        <v>919</v>
      </c>
      <c r="AN768" s="144" t="s">
        <v>985</v>
      </c>
      <c r="AO768" s="144" t="s">
        <v>986</v>
      </c>
      <c r="AP768" s="144" t="s">
        <v>625</v>
      </c>
      <c r="AQ768" s="160" t="s">
        <v>922</v>
      </c>
      <c r="AR768" s="144" t="s">
        <v>929</v>
      </c>
    </row>
    <row r="769" spans="3:44">
      <c r="C769" s="160" t="s">
        <v>853</v>
      </c>
      <c r="D769" s="144" t="s">
        <v>488</v>
      </c>
      <c r="E769" s="161" t="s">
        <v>398</v>
      </c>
      <c r="F769" s="144" t="s">
        <v>489</v>
      </c>
      <c r="G769" s="144" t="s">
        <v>505</v>
      </c>
      <c r="H769" s="144" t="s">
        <v>490</v>
      </c>
      <c r="I769" s="144" t="s">
        <v>490</v>
      </c>
      <c r="J769" s="162">
        <v>0</v>
      </c>
      <c r="K769" s="163">
        <v>23800000</v>
      </c>
      <c r="L769" s="162">
        <v>23800000</v>
      </c>
      <c r="M769" s="162">
        <v>0</v>
      </c>
      <c r="N769" s="162">
        <v>0</v>
      </c>
      <c r="O769" s="162">
        <v>0</v>
      </c>
      <c r="P769" s="163">
        <v>4073021.72</v>
      </c>
      <c r="Q769" s="162">
        <v>3858417.8</v>
      </c>
      <c r="R769" s="162">
        <v>0</v>
      </c>
      <c r="S769" s="162">
        <v>4073021.72</v>
      </c>
      <c r="T769" s="162">
        <v>4073021.72</v>
      </c>
      <c r="U769" s="162">
        <v>19726978.280000001</v>
      </c>
      <c r="V769" s="162">
        <v>19726978.280000001</v>
      </c>
      <c r="W769" s="162">
        <v>19726978.280000001</v>
      </c>
      <c r="X769" s="162">
        <v>19726978.280000001</v>
      </c>
      <c r="Y769" s="162">
        <v>0</v>
      </c>
      <c r="Z769" s="162">
        <v>0</v>
      </c>
      <c r="AA769" s="162">
        <v>0</v>
      </c>
      <c r="AB769" s="162">
        <v>0</v>
      </c>
      <c r="AC769" s="162">
        <v>23800000</v>
      </c>
      <c r="AD769" s="144" t="s">
        <v>911</v>
      </c>
      <c r="AE769" s="165" t="s">
        <v>915</v>
      </c>
      <c r="AF769" s="144" t="s">
        <v>989</v>
      </c>
      <c r="AG769" s="144" t="s">
        <v>990</v>
      </c>
      <c r="AH769" s="144" t="s">
        <v>919</v>
      </c>
      <c r="AI769" s="144" t="s">
        <v>919</v>
      </c>
      <c r="AJ769" s="144" t="s">
        <v>919</v>
      </c>
      <c r="AK769" s="144" t="s">
        <v>912</v>
      </c>
      <c r="AL769" s="144" t="s">
        <v>919</v>
      </c>
      <c r="AM769" s="144" t="s">
        <v>919</v>
      </c>
      <c r="AN769" s="144" t="s">
        <v>985</v>
      </c>
      <c r="AO769" s="144" t="s">
        <v>991</v>
      </c>
      <c r="AP769" s="144" t="s">
        <v>490</v>
      </c>
      <c r="AQ769" s="160" t="s">
        <v>922</v>
      </c>
      <c r="AR769" s="144" t="s">
        <v>923</v>
      </c>
    </row>
    <row r="770" spans="3:44">
      <c r="C770" s="160" t="s">
        <v>853</v>
      </c>
      <c r="D770" s="144" t="s">
        <v>488</v>
      </c>
      <c r="E770" s="161" t="s">
        <v>410</v>
      </c>
      <c r="F770" s="144" t="s">
        <v>489</v>
      </c>
      <c r="G770" s="144" t="s">
        <v>505</v>
      </c>
      <c r="H770" s="144" t="s">
        <v>490</v>
      </c>
      <c r="I770" s="144" t="s">
        <v>490</v>
      </c>
      <c r="J770" s="162">
        <v>34029080</v>
      </c>
      <c r="K770" s="163">
        <v>28455258</v>
      </c>
      <c r="L770" s="162">
        <v>28455258</v>
      </c>
      <c r="M770" s="162">
        <v>0</v>
      </c>
      <c r="N770" s="162">
        <v>0</v>
      </c>
      <c r="O770" s="162">
        <v>0</v>
      </c>
      <c r="P770" s="163">
        <v>23709513.850000001</v>
      </c>
      <c r="Q770" s="162">
        <v>23371955.16</v>
      </c>
      <c r="R770" s="162">
        <v>0</v>
      </c>
      <c r="S770" s="162">
        <v>23709513.850000001</v>
      </c>
      <c r="T770" s="162">
        <v>23709513.850000001</v>
      </c>
      <c r="U770" s="162">
        <v>4745744.1500000004</v>
      </c>
      <c r="V770" s="162">
        <v>4745744.1500000004</v>
      </c>
      <c r="W770" s="162">
        <v>4745744.1500000004</v>
      </c>
      <c r="X770" s="162">
        <v>4745744.1500000004</v>
      </c>
      <c r="Y770" s="162">
        <v>0</v>
      </c>
      <c r="Z770" s="162">
        <v>0</v>
      </c>
      <c r="AA770" s="162">
        <v>0</v>
      </c>
      <c r="AB770" s="164">
        <v>-5573822</v>
      </c>
      <c r="AC770" s="162">
        <v>0</v>
      </c>
      <c r="AD770" s="144" t="s">
        <v>911</v>
      </c>
      <c r="AE770" s="165" t="s">
        <v>915</v>
      </c>
      <c r="AF770" s="144" t="s">
        <v>989</v>
      </c>
      <c r="AG770" s="144" t="s">
        <v>990</v>
      </c>
      <c r="AH770" s="144" t="s">
        <v>919</v>
      </c>
      <c r="AI770" s="144" t="s">
        <v>919</v>
      </c>
      <c r="AJ770" s="144" t="s">
        <v>919</v>
      </c>
      <c r="AK770" s="144" t="s">
        <v>912</v>
      </c>
      <c r="AL770" s="144" t="s">
        <v>919</v>
      </c>
      <c r="AM770" s="144" t="s">
        <v>919</v>
      </c>
      <c r="AN770" s="144" t="s">
        <v>985</v>
      </c>
      <c r="AO770" s="144" t="s">
        <v>991</v>
      </c>
      <c r="AP770" s="144" t="s">
        <v>490</v>
      </c>
      <c r="AQ770" s="160" t="s">
        <v>922</v>
      </c>
      <c r="AR770" s="144" t="s">
        <v>929</v>
      </c>
    </row>
    <row r="771" spans="3:44">
      <c r="C771" s="160" t="s">
        <v>853</v>
      </c>
      <c r="D771" s="144" t="s">
        <v>874</v>
      </c>
      <c r="E771" s="161" t="s">
        <v>875</v>
      </c>
      <c r="F771" s="144" t="s">
        <v>492</v>
      </c>
      <c r="G771" s="144" t="s">
        <v>505</v>
      </c>
      <c r="H771" s="144" t="s">
        <v>559</v>
      </c>
      <c r="I771" s="144" t="s">
        <v>820</v>
      </c>
      <c r="J771" s="162">
        <v>0</v>
      </c>
      <c r="K771" s="163">
        <v>2716185.8</v>
      </c>
      <c r="L771" s="162">
        <v>2716185.8</v>
      </c>
      <c r="M771" s="162">
        <v>0</v>
      </c>
      <c r="N771" s="162">
        <v>0</v>
      </c>
      <c r="O771" s="162">
        <v>0</v>
      </c>
      <c r="P771" s="163">
        <v>2716185.8</v>
      </c>
      <c r="Q771" s="162">
        <v>2716185.8</v>
      </c>
      <c r="R771" s="162">
        <v>0</v>
      </c>
      <c r="S771" s="162">
        <v>2716185.8</v>
      </c>
      <c r="T771" s="162">
        <v>2716185.8</v>
      </c>
      <c r="U771" s="162">
        <v>0</v>
      </c>
      <c r="V771" s="162">
        <v>0</v>
      </c>
      <c r="W771" s="162">
        <v>0</v>
      </c>
      <c r="X771" s="162">
        <v>0</v>
      </c>
      <c r="Y771" s="162">
        <v>0</v>
      </c>
      <c r="Z771" s="162">
        <v>0</v>
      </c>
      <c r="AA771" s="162">
        <v>0</v>
      </c>
      <c r="AB771" s="162">
        <v>0</v>
      </c>
      <c r="AC771" s="162">
        <v>2716185.8</v>
      </c>
      <c r="AD771" s="144" t="s">
        <v>911</v>
      </c>
      <c r="AE771" s="165" t="s">
        <v>916</v>
      </c>
      <c r="AF771" s="144" t="s">
        <v>992</v>
      </c>
      <c r="AG771" s="144" t="s">
        <v>1043</v>
      </c>
      <c r="AH771" s="144" t="s">
        <v>1044</v>
      </c>
      <c r="AI771" s="144" t="s">
        <v>919</v>
      </c>
      <c r="AJ771" s="144" t="s">
        <v>919</v>
      </c>
      <c r="AK771" s="144" t="s">
        <v>912</v>
      </c>
      <c r="AL771" s="144" t="s">
        <v>1145</v>
      </c>
      <c r="AM771" s="144" t="s">
        <v>1146</v>
      </c>
      <c r="AN771" s="144" t="s">
        <v>994</v>
      </c>
      <c r="AO771" s="144" t="s">
        <v>995</v>
      </c>
      <c r="AP771" s="144" t="s">
        <v>1047</v>
      </c>
      <c r="AQ771" s="160" t="s">
        <v>922</v>
      </c>
      <c r="AR771" s="144" t="s">
        <v>1175</v>
      </c>
    </row>
    <row r="772" spans="3:44">
      <c r="C772" s="160" t="s">
        <v>853</v>
      </c>
      <c r="D772" s="144" t="s">
        <v>876</v>
      </c>
      <c r="E772" s="161" t="s">
        <v>398</v>
      </c>
      <c r="F772" s="144" t="s">
        <v>492</v>
      </c>
      <c r="G772" s="144" t="s">
        <v>505</v>
      </c>
      <c r="H772" s="144" t="s">
        <v>493</v>
      </c>
      <c r="I772" s="144" t="s">
        <v>494</v>
      </c>
      <c r="J772" s="162">
        <v>13822159</v>
      </c>
      <c r="K772" s="163">
        <v>14765627</v>
      </c>
      <c r="L772" s="162">
        <v>14765627</v>
      </c>
      <c r="M772" s="162">
        <v>0</v>
      </c>
      <c r="N772" s="162">
        <v>0</v>
      </c>
      <c r="O772" s="162">
        <v>0</v>
      </c>
      <c r="P772" s="163">
        <v>13305084.9</v>
      </c>
      <c r="Q772" s="162">
        <v>12292934.220000001</v>
      </c>
      <c r="R772" s="162">
        <v>0</v>
      </c>
      <c r="S772" s="162">
        <v>13305084.9</v>
      </c>
      <c r="T772" s="162">
        <v>13305084.9</v>
      </c>
      <c r="U772" s="162">
        <v>1460542.1</v>
      </c>
      <c r="V772" s="162">
        <v>1460542.1</v>
      </c>
      <c r="W772" s="162">
        <v>1460542.1</v>
      </c>
      <c r="X772" s="162">
        <v>1460542.1</v>
      </c>
      <c r="Y772" s="162">
        <v>0</v>
      </c>
      <c r="Z772" s="162">
        <v>0</v>
      </c>
      <c r="AA772" s="162">
        <v>0</v>
      </c>
      <c r="AB772" s="162">
        <v>0</v>
      </c>
      <c r="AC772" s="162">
        <v>943468</v>
      </c>
      <c r="AD772" s="144" t="s">
        <v>911</v>
      </c>
      <c r="AE772" s="165" t="s">
        <v>916</v>
      </c>
      <c r="AF772" s="144" t="s">
        <v>992</v>
      </c>
      <c r="AG772" s="144" t="s">
        <v>993</v>
      </c>
      <c r="AH772" s="144" t="s">
        <v>934</v>
      </c>
      <c r="AI772" s="144" t="s">
        <v>919</v>
      </c>
      <c r="AJ772" s="144" t="s">
        <v>919</v>
      </c>
      <c r="AK772" s="144" t="s">
        <v>912</v>
      </c>
      <c r="AL772" s="144" t="s">
        <v>1048</v>
      </c>
      <c r="AM772" s="144" t="s">
        <v>1010</v>
      </c>
      <c r="AN772" s="144" t="s">
        <v>994</v>
      </c>
      <c r="AO772" s="144" t="s">
        <v>995</v>
      </c>
      <c r="AP772" s="144" t="s">
        <v>996</v>
      </c>
      <c r="AQ772" s="160" t="s">
        <v>922</v>
      </c>
      <c r="AR772" s="144" t="s">
        <v>923</v>
      </c>
    </row>
    <row r="773" spans="3:44">
      <c r="C773" s="160" t="s">
        <v>853</v>
      </c>
      <c r="D773" s="144" t="s">
        <v>877</v>
      </c>
      <c r="E773" s="161" t="s">
        <v>398</v>
      </c>
      <c r="F773" s="144" t="s">
        <v>492</v>
      </c>
      <c r="G773" s="144" t="s">
        <v>505</v>
      </c>
      <c r="H773" s="144" t="s">
        <v>496</v>
      </c>
      <c r="I773" s="144" t="s">
        <v>497</v>
      </c>
      <c r="J773" s="162">
        <v>2450737</v>
      </c>
      <c r="K773" s="163">
        <v>2618019</v>
      </c>
      <c r="L773" s="162">
        <v>2618019</v>
      </c>
      <c r="M773" s="162">
        <v>0</v>
      </c>
      <c r="N773" s="162">
        <v>0</v>
      </c>
      <c r="O773" s="162">
        <v>0</v>
      </c>
      <c r="P773" s="163">
        <v>2359057.63</v>
      </c>
      <c r="Q773" s="162">
        <v>2179598.27</v>
      </c>
      <c r="R773" s="162">
        <v>0</v>
      </c>
      <c r="S773" s="162">
        <v>2359057.63</v>
      </c>
      <c r="T773" s="162">
        <v>2359057.63</v>
      </c>
      <c r="U773" s="162">
        <v>258961.37</v>
      </c>
      <c r="V773" s="162">
        <v>258961.37</v>
      </c>
      <c r="W773" s="162">
        <v>258961.37</v>
      </c>
      <c r="X773" s="162">
        <v>258961.37</v>
      </c>
      <c r="Y773" s="162">
        <v>0</v>
      </c>
      <c r="Z773" s="162">
        <v>0</v>
      </c>
      <c r="AA773" s="162">
        <v>0</v>
      </c>
      <c r="AB773" s="162">
        <v>0</v>
      </c>
      <c r="AC773" s="162">
        <v>167282</v>
      </c>
      <c r="AD773" s="144" t="s">
        <v>911</v>
      </c>
      <c r="AE773" s="165" t="s">
        <v>916</v>
      </c>
      <c r="AF773" s="144" t="s">
        <v>992</v>
      </c>
      <c r="AG773" s="144" t="s">
        <v>993</v>
      </c>
      <c r="AH773" s="144" t="s">
        <v>997</v>
      </c>
      <c r="AI773" s="144" t="s">
        <v>919</v>
      </c>
      <c r="AJ773" s="144" t="s">
        <v>919</v>
      </c>
      <c r="AK773" s="144" t="s">
        <v>912</v>
      </c>
      <c r="AL773" s="144" t="s">
        <v>1049</v>
      </c>
      <c r="AM773" s="144" t="s">
        <v>1006</v>
      </c>
      <c r="AN773" s="144" t="s">
        <v>994</v>
      </c>
      <c r="AO773" s="144" t="s">
        <v>995</v>
      </c>
      <c r="AP773" s="144" t="s">
        <v>996</v>
      </c>
      <c r="AQ773" s="160" t="s">
        <v>922</v>
      </c>
      <c r="AR773" s="144" t="s">
        <v>923</v>
      </c>
    </row>
    <row r="774" spans="3:44">
      <c r="C774" s="160" t="s">
        <v>853</v>
      </c>
      <c r="D774" s="144" t="s">
        <v>498</v>
      </c>
      <c r="E774" s="161" t="s">
        <v>398</v>
      </c>
      <c r="F774" s="144" t="s">
        <v>400</v>
      </c>
      <c r="G774" s="144" t="s">
        <v>505</v>
      </c>
      <c r="H774" s="144" t="s">
        <v>499</v>
      </c>
      <c r="I774" s="144" t="s">
        <v>499</v>
      </c>
      <c r="J774" s="162">
        <v>10000000</v>
      </c>
      <c r="K774" s="163">
        <v>5646663</v>
      </c>
      <c r="L774" s="162">
        <v>5646663</v>
      </c>
      <c r="M774" s="162">
        <v>0</v>
      </c>
      <c r="N774" s="162">
        <v>0</v>
      </c>
      <c r="O774" s="162">
        <v>0</v>
      </c>
      <c r="P774" s="163">
        <v>4631846.5</v>
      </c>
      <c r="Q774" s="162">
        <v>4631846.5</v>
      </c>
      <c r="R774" s="162">
        <v>0</v>
      </c>
      <c r="S774" s="162">
        <v>4631846.5</v>
      </c>
      <c r="T774" s="162">
        <v>4631846.5</v>
      </c>
      <c r="U774" s="162">
        <v>1014816.5</v>
      </c>
      <c r="V774" s="162">
        <v>1014816.5</v>
      </c>
      <c r="W774" s="162">
        <v>1014816.5</v>
      </c>
      <c r="X774" s="162">
        <v>1014816.5</v>
      </c>
      <c r="Y774" s="162">
        <v>0</v>
      </c>
      <c r="Z774" s="162">
        <v>0</v>
      </c>
      <c r="AA774" s="162">
        <v>0</v>
      </c>
      <c r="AB774" s="164">
        <v>-4353337</v>
      </c>
      <c r="AC774" s="162">
        <v>0</v>
      </c>
      <c r="AD774" s="144" t="s">
        <v>911</v>
      </c>
      <c r="AE774" s="165" t="s">
        <v>916</v>
      </c>
      <c r="AF774" s="144" t="s">
        <v>998</v>
      </c>
      <c r="AG774" s="144" t="s">
        <v>999</v>
      </c>
      <c r="AH774" s="144" t="s">
        <v>919</v>
      </c>
      <c r="AI774" s="144" t="s">
        <v>919</v>
      </c>
      <c r="AJ774" s="144" t="s">
        <v>919</v>
      </c>
      <c r="AK774" s="144" t="s">
        <v>912</v>
      </c>
      <c r="AL774" s="144" t="s">
        <v>919</v>
      </c>
      <c r="AM774" s="144" t="s">
        <v>919</v>
      </c>
      <c r="AN774" s="144" t="s">
        <v>994</v>
      </c>
      <c r="AO774" s="144" t="s">
        <v>1000</v>
      </c>
      <c r="AP774" s="144" t="s">
        <v>499</v>
      </c>
      <c r="AQ774" s="160" t="s">
        <v>922</v>
      </c>
      <c r="AR774" s="144" t="s">
        <v>923</v>
      </c>
    </row>
    <row r="775" spans="3:44">
      <c r="C775" s="160" t="s">
        <v>853</v>
      </c>
      <c r="D775" s="144" t="s">
        <v>500</v>
      </c>
      <c r="E775" s="161" t="s">
        <v>398</v>
      </c>
      <c r="F775" s="144" t="s">
        <v>400</v>
      </c>
      <c r="G775" s="144" t="s">
        <v>505</v>
      </c>
      <c r="H775" s="144" t="s">
        <v>501</v>
      </c>
      <c r="I775" s="144" t="s">
        <v>501</v>
      </c>
      <c r="J775" s="162">
        <v>15000000</v>
      </c>
      <c r="K775" s="163">
        <v>5568000</v>
      </c>
      <c r="L775" s="162">
        <v>5568000</v>
      </c>
      <c r="M775" s="162">
        <v>0</v>
      </c>
      <c r="N775" s="162">
        <v>0</v>
      </c>
      <c r="O775" s="162">
        <v>0</v>
      </c>
      <c r="P775" s="163">
        <v>2552134.69</v>
      </c>
      <c r="Q775" s="162">
        <v>2552134.69</v>
      </c>
      <c r="R775" s="162">
        <v>0</v>
      </c>
      <c r="S775" s="162">
        <v>2552134.69</v>
      </c>
      <c r="T775" s="162">
        <v>2552134.69</v>
      </c>
      <c r="U775" s="162">
        <v>3015865.31</v>
      </c>
      <c r="V775" s="162">
        <v>3015865.31</v>
      </c>
      <c r="W775" s="162">
        <v>3015865.31</v>
      </c>
      <c r="X775" s="162">
        <v>3015865.31</v>
      </c>
      <c r="Y775" s="162">
        <v>0</v>
      </c>
      <c r="Z775" s="162">
        <v>0</v>
      </c>
      <c r="AA775" s="162">
        <v>0</v>
      </c>
      <c r="AB775" s="164">
        <v>-9432000</v>
      </c>
      <c r="AC775" s="162">
        <v>0</v>
      </c>
      <c r="AD775" s="144" t="s">
        <v>911</v>
      </c>
      <c r="AE775" s="165" t="s">
        <v>916</v>
      </c>
      <c r="AF775" s="144" t="s">
        <v>998</v>
      </c>
      <c r="AG775" s="144" t="s">
        <v>1001</v>
      </c>
      <c r="AH775" s="144" t="s">
        <v>919</v>
      </c>
      <c r="AI775" s="144" t="s">
        <v>919</v>
      </c>
      <c r="AJ775" s="144" t="s">
        <v>919</v>
      </c>
      <c r="AK775" s="144" t="s">
        <v>912</v>
      </c>
      <c r="AL775" s="144" t="s">
        <v>919</v>
      </c>
      <c r="AM775" s="144" t="s">
        <v>919</v>
      </c>
      <c r="AN775" s="144" t="s">
        <v>994</v>
      </c>
      <c r="AO775" s="144" t="s">
        <v>1000</v>
      </c>
      <c r="AP775" s="144" t="s">
        <v>501</v>
      </c>
      <c r="AQ775" s="160" t="s">
        <v>922</v>
      </c>
      <c r="AR775" s="144" t="s">
        <v>923</v>
      </c>
    </row>
    <row r="776" spans="3:44">
      <c r="C776" s="160" t="s">
        <v>853</v>
      </c>
      <c r="D776" s="144" t="s">
        <v>502</v>
      </c>
      <c r="E776" s="161" t="s">
        <v>398</v>
      </c>
      <c r="F776" s="144" t="s">
        <v>400</v>
      </c>
      <c r="G776" s="144" t="s">
        <v>505</v>
      </c>
      <c r="H776" s="144" t="s">
        <v>503</v>
      </c>
      <c r="I776" s="144" t="s">
        <v>503</v>
      </c>
      <c r="J776" s="162">
        <v>12000000</v>
      </c>
      <c r="K776" s="163">
        <v>2000000</v>
      </c>
      <c r="L776" s="162">
        <v>2000000</v>
      </c>
      <c r="M776" s="162">
        <v>0</v>
      </c>
      <c r="N776" s="162">
        <v>0</v>
      </c>
      <c r="O776" s="162">
        <v>0</v>
      </c>
      <c r="P776" s="163">
        <v>0</v>
      </c>
      <c r="Q776" s="162">
        <v>0</v>
      </c>
      <c r="R776" s="162">
        <v>0</v>
      </c>
      <c r="S776" s="162">
        <v>0</v>
      </c>
      <c r="T776" s="162">
        <v>0</v>
      </c>
      <c r="U776" s="162">
        <v>2000000</v>
      </c>
      <c r="V776" s="162">
        <v>2000000</v>
      </c>
      <c r="W776" s="162">
        <v>2000000</v>
      </c>
      <c r="X776" s="162">
        <v>2000000</v>
      </c>
      <c r="Y776" s="162">
        <v>0</v>
      </c>
      <c r="Z776" s="162">
        <v>0</v>
      </c>
      <c r="AA776" s="162">
        <v>0</v>
      </c>
      <c r="AB776" s="164">
        <v>-10000000</v>
      </c>
      <c r="AC776" s="162">
        <v>0</v>
      </c>
      <c r="AD776" s="144" t="s">
        <v>911</v>
      </c>
      <c r="AE776" s="165" t="s">
        <v>916</v>
      </c>
      <c r="AF776" s="144" t="s">
        <v>1002</v>
      </c>
      <c r="AG776" s="144" t="s">
        <v>1003</v>
      </c>
      <c r="AH776" s="144" t="s">
        <v>919</v>
      </c>
      <c r="AI776" s="144" t="s">
        <v>919</v>
      </c>
      <c r="AJ776" s="144" t="s">
        <v>919</v>
      </c>
      <c r="AK776" s="144" t="s">
        <v>912</v>
      </c>
      <c r="AL776" s="144" t="s">
        <v>919</v>
      </c>
      <c r="AM776" s="144" t="s">
        <v>919</v>
      </c>
      <c r="AN776" s="144" t="s">
        <v>994</v>
      </c>
      <c r="AO776" s="144" t="s">
        <v>1004</v>
      </c>
      <c r="AP776" s="144" t="s">
        <v>503</v>
      </c>
      <c r="AQ776" s="160" t="s">
        <v>922</v>
      </c>
      <c r="AR776" s="144" t="s">
        <v>923</v>
      </c>
    </row>
    <row r="777" spans="3:44">
      <c r="C777" s="160" t="s">
        <v>878</v>
      </c>
      <c r="D777" s="144" t="s">
        <v>397</v>
      </c>
      <c r="E777" s="161" t="s">
        <v>398</v>
      </c>
      <c r="F777" s="144" t="s">
        <v>399</v>
      </c>
      <c r="G777" s="144" t="s">
        <v>400</v>
      </c>
      <c r="H777" s="144" t="s">
        <v>401</v>
      </c>
      <c r="I777" s="144" t="s">
        <v>402</v>
      </c>
      <c r="J777" s="162">
        <v>368840400</v>
      </c>
      <c r="K777" s="163">
        <v>368840400</v>
      </c>
      <c r="L777" s="162">
        <v>368840400</v>
      </c>
      <c r="M777" s="162">
        <v>0</v>
      </c>
      <c r="N777" s="162">
        <v>0</v>
      </c>
      <c r="O777" s="162">
        <v>0</v>
      </c>
      <c r="P777" s="163">
        <v>364644260.32999998</v>
      </c>
      <c r="Q777" s="162">
        <v>364644260.32999998</v>
      </c>
      <c r="R777" s="162">
        <v>0</v>
      </c>
      <c r="S777" s="162">
        <v>364644260.32999998</v>
      </c>
      <c r="T777" s="162">
        <v>364644260.32999998</v>
      </c>
      <c r="U777" s="162">
        <v>4196139.67</v>
      </c>
      <c r="V777" s="162">
        <v>4196139.67</v>
      </c>
      <c r="W777" s="162">
        <v>4196139.67</v>
      </c>
      <c r="X777" s="162">
        <v>4196139.67</v>
      </c>
      <c r="Y777" s="162">
        <v>0</v>
      </c>
      <c r="Z777" s="162">
        <v>0</v>
      </c>
      <c r="AA777" s="162">
        <v>0</v>
      </c>
      <c r="AB777" s="162">
        <v>0</v>
      </c>
      <c r="AC777" s="162">
        <v>0</v>
      </c>
      <c r="AD777" s="144" t="s">
        <v>911</v>
      </c>
      <c r="AE777" s="165" t="s">
        <v>912</v>
      </c>
      <c r="AF777" s="144" t="s">
        <v>398</v>
      </c>
      <c r="AG777" s="144" t="s">
        <v>918</v>
      </c>
      <c r="AH777" s="144" t="s">
        <v>919</v>
      </c>
      <c r="AI777" s="144" t="s">
        <v>919</v>
      </c>
      <c r="AJ777" s="144" t="s">
        <v>919</v>
      </c>
      <c r="AK777" s="144" t="s">
        <v>912</v>
      </c>
      <c r="AL777" s="144" t="s">
        <v>919</v>
      </c>
      <c r="AM777" s="144" t="s">
        <v>919</v>
      </c>
      <c r="AN777" s="144" t="s">
        <v>920</v>
      </c>
      <c r="AO777" s="144" t="s">
        <v>921</v>
      </c>
      <c r="AP777" s="144" t="s">
        <v>402</v>
      </c>
      <c r="AQ777" s="160" t="s">
        <v>922</v>
      </c>
      <c r="AR777" s="144" t="s">
        <v>923</v>
      </c>
    </row>
    <row r="778" spans="3:44">
      <c r="C778" s="160" t="s">
        <v>878</v>
      </c>
      <c r="D778" s="144" t="s">
        <v>854</v>
      </c>
      <c r="E778" s="161" t="s">
        <v>398</v>
      </c>
      <c r="F778" s="144" t="s">
        <v>399</v>
      </c>
      <c r="G778" s="144" t="s">
        <v>400</v>
      </c>
      <c r="H778" s="144" t="s">
        <v>855</v>
      </c>
      <c r="I778" s="144" t="s">
        <v>855</v>
      </c>
      <c r="J778" s="162">
        <v>23000000</v>
      </c>
      <c r="K778" s="163">
        <v>23000000</v>
      </c>
      <c r="L778" s="162">
        <v>23000000</v>
      </c>
      <c r="M778" s="162">
        <v>0</v>
      </c>
      <c r="N778" s="162">
        <v>0</v>
      </c>
      <c r="O778" s="162">
        <v>0</v>
      </c>
      <c r="P778" s="163">
        <v>3187691</v>
      </c>
      <c r="Q778" s="162">
        <v>3187691</v>
      </c>
      <c r="R778" s="162">
        <v>0</v>
      </c>
      <c r="S778" s="162">
        <v>3187691</v>
      </c>
      <c r="T778" s="162">
        <v>3187691</v>
      </c>
      <c r="U778" s="162">
        <v>19812309</v>
      </c>
      <c r="V778" s="162">
        <v>19812309</v>
      </c>
      <c r="W778" s="162">
        <v>19812309</v>
      </c>
      <c r="X778" s="162">
        <v>19812309</v>
      </c>
      <c r="Y778" s="162">
        <v>0</v>
      </c>
      <c r="Z778" s="162">
        <v>0</v>
      </c>
      <c r="AA778" s="162">
        <v>0</v>
      </c>
      <c r="AB778" s="162">
        <v>0</v>
      </c>
      <c r="AC778" s="162">
        <v>0</v>
      </c>
      <c r="AD778" s="144" t="s">
        <v>911</v>
      </c>
      <c r="AE778" s="165" t="s">
        <v>912</v>
      </c>
      <c r="AF778" s="144" t="s">
        <v>398</v>
      </c>
      <c r="AG778" s="144" t="s">
        <v>1166</v>
      </c>
      <c r="AH778" s="144" t="s">
        <v>919</v>
      </c>
      <c r="AI778" s="144" t="s">
        <v>919</v>
      </c>
      <c r="AJ778" s="144" t="s">
        <v>919</v>
      </c>
      <c r="AK778" s="144" t="s">
        <v>912</v>
      </c>
      <c r="AL778" s="144" t="s">
        <v>919</v>
      </c>
      <c r="AM778" s="144" t="s">
        <v>919</v>
      </c>
      <c r="AN778" s="144" t="s">
        <v>920</v>
      </c>
      <c r="AO778" s="144" t="s">
        <v>921</v>
      </c>
      <c r="AP778" s="144" t="s">
        <v>855</v>
      </c>
      <c r="AQ778" s="160" t="s">
        <v>922</v>
      </c>
      <c r="AR778" s="144" t="s">
        <v>923</v>
      </c>
    </row>
    <row r="779" spans="3:44">
      <c r="C779" s="160" t="s">
        <v>878</v>
      </c>
      <c r="D779" s="144" t="s">
        <v>640</v>
      </c>
      <c r="E779" s="161" t="s">
        <v>398</v>
      </c>
      <c r="F779" s="144" t="s">
        <v>399</v>
      </c>
      <c r="G779" s="144" t="s">
        <v>400</v>
      </c>
      <c r="H779" s="144" t="s">
        <v>641</v>
      </c>
      <c r="I779" s="144" t="s">
        <v>641</v>
      </c>
      <c r="J779" s="162">
        <v>1200000</v>
      </c>
      <c r="K779" s="163">
        <v>1200000</v>
      </c>
      <c r="L779" s="162">
        <v>1200000</v>
      </c>
      <c r="M779" s="162">
        <v>0</v>
      </c>
      <c r="N779" s="162">
        <v>0</v>
      </c>
      <c r="O779" s="162">
        <v>0</v>
      </c>
      <c r="P779" s="163">
        <v>0</v>
      </c>
      <c r="Q779" s="162">
        <v>0</v>
      </c>
      <c r="R779" s="162">
        <v>0</v>
      </c>
      <c r="S779" s="162">
        <v>0</v>
      </c>
      <c r="T779" s="162">
        <v>0</v>
      </c>
      <c r="U779" s="162">
        <v>1200000</v>
      </c>
      <c r="V779" s="162">
        <v>1200000</v>
      </c>
      <c r="W779" s="162">
        <v>1200000</v>
      </c>
      <c r="X779" s="162">
        <v>1200000</v>
      </c>
      <c r="Y779" s="162">
        <v>0</v>
      </c>
      <c r="Z779" s="162">
        <v>0</v>
      </c>
      <c r="AA779" s="162">
        <v>0</v>
      </c>
      <c r="AB779" s="162">
        <v>0</v>
      </c>
      <c r="AC779" s="162">
        <v>0</v>
      </c>
      <c r="AD779" s="144" t="s">
        <v>911</v>
      </c>
      <c r="AE779" s="165" t="s">
        <v>912</v>
      </c>
      <c r="AF779" s="144" t="s">
        <v>1082</v>
      </c>
      <c r="AG779" s="144" t="s">
        <v>1087</v>
      </c>
      <c r="AH779" s="144" t="s">
        <v>919</v>
      </c>
      <c r="AI779" s="144" t="s">
        <v>919</v>
      </c>
      <c r="AJ779" s="144" t="s">
        <v>919</v>
      </c>
      <c r="AK779" s="144" t="s">
        <v>912</v>
      </c>
      <c r="AL779" s="144" t="s">
        <v>919</v>
      </c>
      <c r="AM779" s="144" t="s">
        <v>919</v>
      </c>
      <c r="AN779" s="144" t="s">
        <v>920</v>
      </c>
      <c r="AO779" s="144" t="s">
        <v>1084</v>
      </c>
      <c r="AP779" s="144" t="s">
        <v>641</v>
      </c>
      <c r="AQ779" s="160" t="s">
        <v>922</v>
      </c>
      <c r="AR779" s="144" t="s">
        <v>923</v>
      </c>
    </row>
    <row r="780" spans="3:44">
      <c r="C780" s="160" t="s">
        <v>878</v>
      </c>
      <c r="D780" s="144" t="s">
        <v>403</v>
      </c>
      <c r="E780" s="161" t="s">
        <v>398</v>
      </c>
      <c r="F780" s="144" t="s">
        <v>399</v>
      </c>
      <c r="G780" s="144" t="s">
        <v>400</v>
      </c>
      <c r="H780" s="144" t="s">
        <v>404</v>
      </c>
      <c r="I780" s="144" t="s">
        <v>405</v>
      </c>
      <c r="J780" s="162">
        <v>149941808</v>
      </c>
      <c r="K780" s="163">
        <v>152441808</v>
      </c>
      <c r="L780" s="162">
        <v>152441808</v>
      </c>
      <c r="M780" s="162">
        <v>0</v>
      </c>
      <c r="N780" s="162">
        <v>0</v>
      </c>
      <c r="O780" s="162">
        <v>0</v>
      </c>
      <c r="P780" s="163">
        <v>145525901.19999999</v>
      </c>
      <c r="Q780" s="162">
        <v>145525901.19999999</v>
      </c>
      <c r="R780" s="162">
        <v>0</v>
      </c>
      <c r="S780" s="162">
        <v>145525901.19999999</v>
      </c>
      <c r="T780" s="162">
        <v>145525901.19999999</v>
      </c>
      <c r="U780" s="162">
        <v>6915906.7999999998</v>
      </c>
      <c r="V780" s="162">
        <v>6915906.7999999998</v>
      </c>
      <c r="W780" s="162">
        <v>6915906.7999999998</v>
      </c>
      <c r="X780" s="162">
        <v>6915906.7999999998</v>
      </c>
      <c r="Y780" s="162">
        <v>0</v>
      </c>
      <c r="Z780" s="162">
        <v>0</v>
      </c>
      <c r="AA780" s="162">
        <v>0</v>
      </c>
      <c r="AB780" s="162">
        <v>0</v>
      </c>
      <c r="AC780" s="162">
        <v>2500000</v>
      </c>
      <c r="AD780" s="144" t="s">
        <v>911</v>
      </c>
      <c r="AE780" s="165" t="s">
        <v>912</v>
      </c>
      <c r="AF780" s="144" t="s">
        <v>924</v>
      </c>
      <c r="AG780" s="144" t="s">
        <v>925</v>
      </c>
      <c r="AH780" s="144" t="s">
        <v>919</v>
      </c>
      <c r="AI780" s="144" t="s">
        <v>919</v>
      </c>
      <c r="AJ780" s="144" t="s">
        <v>919</v>
      </c>
      <c r="AK780" s="144" t="s">
        <v>912</v>
      </c>
      <c r="AL780" s="144" t="s">
        <v>919</v>
      </c>
      <c r="AM780" s="144" t="s">
        <v>919</v>
      </c>
      <c r="AN780" s="144" t="s">
        <v>920</v>
      </c>
      <c r="AO780" s="144" t="s">
        <v>926</v>
      </c>
      <c r="AP780" s="144" t="s">
        <v>405</v>
      </c>
      <c r="AQ780" s="160" t="s">
        <v>922</v>
      </c>
      <c r="AR780" s="144" t="s">
        <v>923</v>
      </c>
    </row>
    <row r="781" spans="3:44">
      <c r="C781" s="160" t="s">
        <v>878</v>
      </c>
      <c r="D781" s="144" t="s">
        <v>406</v>
      </c>
      <c r="E781" s="161" t="s">
        <v>398</v>
      </c>
      <c r="F781" s="144" t="s">
        <v>399</v>
      </c>
      <c r="G781" s="144" t="s">
        <v>400</v>
      </c>
      <c r="H781" s="144" t="s">
        <v>407</v>
      </c>
      <c r="I781" s="144" t="s">
        <v>408</v>
      </c>
      <c r="J781" s="162">
        <v>180329520</v>
      </c>
      <c r="K781" s="163">
        <v>180329520</v>
      </c>
      <c r="L781" s="162">
        <v>180329520</v>
      </c>
      <c r="M781" s="162">
        <v>0</v>
      </c>
      <c r="N781" s="162">
        <v>0</v>
      </c>
      <c r="O781" s="162">
        <v>0</v>
      </c>
      <c r="P781" s="163">
        <v>179811705.03999999</v>
      </c>
      <c r="Q781" s="162">
        <v>179811705.03999999</v>
      </c>
      <c r="R781" s="162">
        <v>0</v>
      </c>
      <c r="S781" s="162">
        <v>179811705.03999999</v>
      </c>
      <c r="T781" s="162">
        <v>179811705.03999999</v>
      </c>
      <c r="U781" s="162">
        <v>517814.96</v>
      </c>
      <c r="V781" s="162">
        <v>517814.96</v>
      </c>
      <c r="W781" s="162">
        <v>517814.96</v>
      </c>
      <c r="X781" s="162">
        <v>517814.96</v>
      </c>
      <c r="Y781" s="162">
        <v>0</v>
      </c>
      <c r="Z781" s="162">
        <v>0</v>
      </c>
      <c r="AA781" s="162">
        <v>0</v>
      </c>
      <c r="AB781" s="162">
        <v>0</v>
      </c>
      <c r="AC781" s="162">
        <v>0</v>
      </c>
      <c r="AD781" s="144" t="s">
        <v>911</v>
      </c>
      <c r="AE781" s="165" t="s">
        <v>912</v>
      </c>
      <c r="AF781" s="144" t="s">
        <v>924</v>
      </c>
      <c r="AG781" s="144" t="s">
        <v>927</v>
      </c>
      <c r="AH781" s="144" t="s">
        <v>919</v>
      </c>
      <c r="AI781" s="144" t="s">
        <v>919</v>
      </c>
      <c r="AJ781" s="144" t="s">
        <v>919</v>
      </c>
      <c r="AK781" s="144" t="s">
        <v>912</v>
      </c>
      <c r="AL781" s="144" t="s">
        <v>919</v>
      </c>
      <c r="AM781" s="144" t="s">
        <v>919</v>
      </c>
      <c r="AN781" s="144" t="s">
        <v>920</v>
      </c>
      <c r="AO781" s="144" t="s">
        <v>926</v>
      </c>
      <c r="AP781" s="144" t="s">
        <v>408</v>
      </c>
      <c r="AQ781" s="160" t="s">
        <v>922</v>
      </c>
      <c r="AR781" s="144" t="s">
        <v>923</v>
      </c>
    </row>
    <row r="782" spans="3:44">
      <c r="C782" s="160" t="s">
        <v>878</v>
      </c>
      <c r="D782" s="144" t="s">
        <v>409</v>
      </c>
      <c r="E782" s="161" t="s">
        <v>410</v>
      </c>
      <c r="F782" s="144" t="s">
        <v>399</v>
      </c>
      <c r="G782" s="144" t="s">
        <v>400</v>
      </c>
      <c r="H782" s="144" t="s">
        <v>411</v>
      </c>
      <c r="I782" s="144" t="s">
        <v>411</v>
      </c>
      <c r="J782" s="162">
        <v>80676594</v>
      </c>
      <c r="K782" s="163">
        <v>80676594</v>
      </c>
      <c r="L782" s="162">
        <v>80676594</v>
      </c>
      <c r="M782" s="162">
        <v>0</v>
      </c>
      <c r="N782" s="162">
        <v>0</v>
      </c>
      <c r="O782" s="162">
        <v>0</v>
      </c>
      <c r="P782" s="163">
        <v>77823901.939999998</v>
      </c>
      <c r="Q782" s="162">
        <v>77823901.939999998</v>
      </c>
      <c r="R782" s="162">
        <v>0</v>
      </c>
      <c r="S782" s="162">
        <v>77823901.939999998</v>
      </c>
      <c r="T782" s="162">
        <v>77823901.939999998</v>
      </c>
      <c r="U782" s="162">
        <v>2852692.06</v>
      </c>
      <c r="V782" s="162">
        <v>2852692.06</v>
      </c>
      <c r="W782" s="162">
        <v>2852692.06</v>
      </c>
      <c r="X782" s="162">
        <v>2852692.06</v>
      </c>
      <c r="Y782" s="162">
        <v>0</v>
      </c>
      <c r="Z782" s="162">
        <v>0</v>
      </c>
      <c r="AA782" s="162">
        <v>0</v>
      </c>
      <c r="AB782" s="162">
        <v>0</v>
      </c>
      <c r="AC782" s="162">
        <v>0</v>
      </c>
      <c r="AD782" s="144" t="s">
        <v>911</v>
      </c>
      <c r="AE782" s="165" t="s">
        <v>912</v>
      </c>
      <c r="AF782" s="144" t="s">
        <v>924</v>
      </c>
      <c r="AG782" s="144" t="s">
        <v>928</v>
      </c>
      <c r="AH782" s="144" t="s">
        <v>919</v>
      </c>
      <c r="AI782" s="144" t="s">
        <v>919</v>
      </c>
      <c r="AJ782" s="144" t="s">
        <v>919</v>
      </c>
      <c r="AK782" s="144" t="s">
        <v>912</v>
      </c>
      <c r="AL782" s="144" t="s">
        <v>919</v>
      </c>
      <c r="AM782" s="144" t="s">
        <v>919</v>
      </c>
      <c r="AN782" s="144" t="s">
        <v>920</v>
      </c>
      <c r="AO782" s="144" t="s">
        <v>926</v>
      </c>
      <c r="AP782" s="144" t="s">
        <v>411</v>
      </c>
      <c r="AQ782" s="160" t="s">
        <v>922</v>
      </c>
      <c r="AR782" s="144" t="s">
        <v>929</v>
      </c>
    </row>
    <row r="783" spans="3:44">
      <c r="C783" s="160" t="s">
        <v>878</v>
      </c>
      <c r="D783" s="144" t="s">
        <v>412</v>
      </c>
      <c r="E783" s="161" t="s">
        <v>398</v>
      </c>
      <c r="F783" s="144" t="s">
        <v>399</v>
      </c>
      <c r="G783" s="144" t="s">
        <v>400</v>
      </c>
      <c r="H783" s="144" t="s">
        <v>413</v>
      </c>
      <c r="I783" s="144" t="s">
        <v>413</v>
      </c>
      <c r="J783" s="162">
        <v>74470702</v>
      </c>
      <c r="K783" s="163">
        <v>63587049</v>
      </c>
      <c r="L783" s="162">
        <v>63587049</v>
      </c>
      <c r="M783" s="162">
        <v>0</v>
      </c>
      <c r="N783" s="162">
        <v>0</v>
      </c>
      <c r="O783" s="162">
        <v>0</v>
      </c>
      <c r="P783" s="163">
        <v>63587048.119999997</v>
      </c>
      <c r="Q783" s="162">
        <v>63587048.119999997</v>
      </c>
      <c r="R783" s="162">
        <v>0</v>
      </c>
      <c r="S783" s="162">
        <v>63587048.119999997</v>
      </c>
      <c r="T783" s="162">
        <v>63587048.119999997</v>
      </c>
      <c r="U783" s="162">
        <v>0.88</v>
      </c>
      <c r="V783" s="162">
        <v>0.88</v>
      </c>
      <c r="W783" s="162">
        <v>0.88</v>
      </c>
      <c r="X783" s="162">
        <v>0.88</v>
      </c>
      <c r="Y783" s="162">
        <v>0</v>
      </c>
      <c r="Z783" s="162">
        <v>0</v>
      </c>
      <c r="AA783" s="162">
        <v>0</v>
      </c>
      <c r="AB783" s="164">
        <v>-10883653</v>
      </c>
      <c r="AC783" s="162">
        <v>0</v>
      </c>
      <c r="AD783" s="144" t="s">
        <v>911</v>
      </c>
      <c r="AE783" s="165" t="s">
        <v>912</v>
      </c>
      <c r="AF783" s="144" t="s">
        <v>924</v>
      </c>
      <c r="AG783" s="144" t="s">
        <v>930</v>
      </c>
      <c r="AH783" s="144" t="s">
        <v>919</v>
      </c>
      <c r="AI783" s="144" t="s">
        <v>919</v>
      </c>
      <c r="AJ783" s="144" t="s">
        <v>919</v>
      </c>
      <c r="AK783" s="144" t="s">
        <v>912</v>
      </c>
      <c r="AL783" s="144" t="s">
        <v>919</v>
      </c>
      <c r="AM783" s="144" t="s">
        <v>919</v>
      </c>
      <c r="AN783" s="144" t="s">
        <v>920</v>
      </c>
      <c r="AO783" s="144" t="s">
        <v>926</v>
      </c>
      <c r="AP783" s="144" t="s">
        <v>413</v>
      </c>
      <c r="AQ783" s="160" t="s">
        <v>922</v>
      </c>
      <c r="AR783" s="144" t="s">
        <v>923</v>
      </c>
    </row>
    <row r="784" spans="3:44">
      <c r="C784" s="160" t="s">
        <v>878</v>
      </c>
      <c r="D784" s="144" t="s">
        <v>414</v>
      </c>
      <c r="E784" s="161" t="s">
        <v>398</v>
      </c>
      <c r="F784" s="144" t="s">
        <v>399</v>
      </c>
      <c r="G784" s="144" t="s">
        <v>400</v>
      </c>
      <c r="H784" s="144" t="s">
        <v>415</v>
      </c>
      <c r="I784" s="144" t="s">
        <v>416</v>
      </c>
      <c r="J784" s="162">
        <v>186663417</v>
      </c>
      <c r="K784" s="163">
        <v>186663417</v>
      </c>
      <c r="L784" s="162">
        <v>186663417</v>
      </c>
      <c r="M784" s="162">
        <v>0</v>
      </c>
      <c r="N784" s="162">
        <v>0</v>
      </c>
      <c r="O784" s="162">
        <v>0</v>
      </c>
      <c r="P784" s="163">
        <v>179961860.65000001</v>
      </c>
      <c r="Q784" s="162">
        <v>179961860.65000001</v>
      </c>
      <c r="R784" s="162">
        <v>0</v>
      </c>
      <c r="S784" s="162">
        <v>179961860.65000001</v>
      </c>
      <c r="T784" s="162">
        <v>179961860.65000001</v>
      </c>
      <c r="U784" s="162">
        <v>6701556.3499999996</v>
      </c>
      <c r="V784" s="162">
        <v>6701556.3499999996</v>
      </c>
      <c r="W784" s="162">
        <v>6701556.3499999996</v>
      </c>
      <c r="X784" s="162">
        <v>6701556.3499999996</v>
      </c>
      <c r="Y784" s="162">
        <v>0</v>
      </c>
      <c r="Z784" s="162">
        <v>0</v>
      </c>
      <c r="AA784" s="162">
        <v>0</v>
      </c>
      <c r="AB784" s="162">
        <v>0</v>
      </c>
      <c r="AC784" s="162">
        <v>0</v>
      </c>
      <c r="AD784" s="144" t="s">
        <v>911</v>
      </c>
      <c r="AE784" s="165" t="s">
        <v>912</v>
      </c>
      <c r="AF784" s="144" t="s">
        <v>924</v>
      </c>
      <c r="AG784" s="144" t="s">
        <v>931</v>
      </c>
      <c r="AH784" s="144" t="s">
        <v>919</v>
      </c>
      <c r="AI784" s="144" t="s">
        <v>919</v>
      </c>
      <c r="AJ784" s="144" t="s">
        <v>919</v>
      </c>
      <c r="AK784" s="144" t="s">
        <v>912</v>
      </c>
      <c r="AL784" s="144" t="s">
        <v>919</v>
      </c>
      <c r="AM784" s="144" t="s">
        <v>919</v>
      </c>
      <c r="AN784" s="144" t="s">
        <v>920</v>
      </c>
      <c r="AO784" s="144" t="s">
        <v>926</v>
      </c>
      <c r="AP784" s="144" t="s">
        <v>416</v>
      </c>
      <c r="AQ784" s="160" t="s">
        <v>922</v>
      </c>
      <c r="AR784" s="144" t="s">
        <v>923</v>
      </c>
    </row>
    <row r="785" spans="3:44">
      <c r="C785" s="160" t="s">
        <v>878</v>
      </c>
      <c r="D785" s="144" t="s">
        <v>879</v>
      </c>
      <c r="E785" s="161" t="s">
        <v>398</v>
      </c>
      <c r="F785" s="144" t="s">
        <v>418</v>
      </c>
      <c r="G785" s="144" t="s">
        <v>400</v>
      </c>
      <c r="H785" s="144" t="s">
        <v>419</v>
      </c>
      <c r="I785" s="144" t="s">
        <v>420</v>
      </c>
      <c r="J785" s="162">
        <v>91817269</v>
      </c>
      <c r="K785" s="163">
        <v>91817269</v>
      </c>
      <c r="L785" s="162">
        <v>91817269</v>
      </c>
      <c r="M785" s="162">
        <v>0</v>
      </c>
      <c r="N785" s="162">
        <v>0</v>
      </c>
      <c r="O785" s="162">
        <v>0</v>
      </c>
      <c r="P785" s="163">
        <v>91817269</v>
      </c>
      <c r="Q785" s="162">
        <v>87387478</v>
      </c>
      <c r="R785" s="162">
        <v>0</v>
      </c>
      <c r="S785" s="162">
        <v>91817269</v>
      </c>
      <c r="T785" s="162">
        <v>91817269</v>
      </c>
      <c r="U785" s="162">
        <v>0</v>
      </c>
      <c r="V785" s="162">
        <v>0</v>
      </c>
      <c r="W785" s="162">
        <v>0</v>
      </c>
      <c r="X785" s="162">
        <v>0</v>
      </c>
      <c r="Y785" s="162">
        <v>0</v>
      </c>
      <c r="Z785" s="162">
        <v>0</v>
      </c>
      <c r="AA785" s="162">
        <v>0</v>
      </c>
      <c r="AB785" s="162">
        <v>0</v>
      </c>
      <c r="AC785" s="162">
        <v>0</v>
      </c>
      <c r="AD785" s="144" t="s">
        <v>911</v>
      </c>
      <c r="AE785" s="165" t="s">
        <v>912</v>
      </c>
      <c r="AF785" s="144" t="s">
        <v>932</v>
      </c>
      <c r="AG785" s="144" t="s">
        <v>933</v>
      </c>
      <c r="AH785" s="144" t="s">
        <v>934</v>
      </c>
      <c r="AI785" s="144" t="s">
        <v>919</v>
      </c>
      <c r="AJ785" s="144" t="s">
        <v>919</v>
      </c>
      <c r="AK785" s="144" t="s">
        <v>912</v>
      </c>
      <c r="AL785" s="144" t="s">
        <v>1005</v>
      </c>
      <c r="AM785" s="144" t="s">
        <v>1006</v>
      </c>
      <c r="AN785" s="144" t="s">
        <v>920</v>
      </c>
      <c r="AO785" s="144" t="s">
        <v>935</v>
      </c>
      <c r="AP785" s="144" t="s">
        <v>936</v>
      </c>
      <c r="AQ785" s="160" t="s">
        <v>922</v>
      </c>
      <c r="AR785" s="144" t="s">
        <v>923</v>
      </c>
    </row>
    <row r="786" spans="3:44">
      <c r="C786" s="160" t="s">
        <v>878</v>
      </c>
      <c r="D786" s="144" t="s">
        <v>880</v>
      </c>
      <c r="E786" s="161" t="s">
        <v>398</v>
      </c>
      <c r="F786" s="144" t="s">
        <v>418</v>
      </c>
      <c r="G786" s="144" t="s">
        <v>400</v>
      </c>
      <c r="H786" s="144" t="s">
        <v>839</v>
      </c>
      <c r="I786" s="144" t="s">
        <v>840</v>
      </c>
      <c r="J786" s="162">
        <v>4963096</v>
      </c>
      <c r="K786" s="163">
        <v>4963096</v>
      </c>
      <c r="L786" s="162">
        <v>4963096</v>
      </c>
      <c r="M786" s="162">
        <v>0</v>
      </c>
      <c r="N786" s="162">
        <v>0</v>
      </c>
      <c r="O786" s="162">
        <v>0</v>
      </c>
      <c r="P786" s="163">
        <v>3625761</v>
      </c>
      <c r="Q786" s="162">
        <v>3625761</v>
      </c>
      <c r="R786" s="162">
        <v>0</v>
      </c>
      <c r="S786" s="162">
        <v>3625761</v>
      </c>
      <c r="T786" s="162">
        <v>3625761</v>
      </c>
      <c r="U786" s="162">
        <v>1337335</v>
      </c>
      <c r="V786" s="162">
        <v>1337335</v>
      </c>
      <c r="W786" s="162">
        <v>1337335</v>
      </c>
      <c r="X786" s="162">
        <v>1337335</v>
      </c>
      <c r="Y786" s="162">
        <v>0</v>
      </c>
      <c r="Z786" s="162">
        <v>0</v>
      </c>
      <c r="AA786" s="162">
        <v>0</v>
      </c>
      <c r="AB786" s="162">
        <v>0</v>
      </c>
      <c r="AC786" s="162">
        <v>0</v>
      </c>
      <c r="AD786" s="144" t="s">
        <v>911</v>
      </c>
      <c r="AE786" s="165" t="s">
        <v>912</v>
      </c>
      <c r="AF786" s="144" t="s">
        <v>932</v>
      </c>
      <c r="AG786" s="144" t="s">
        <v>1160</v>
      </c>
      <c r="AH786" s="144" t="s">
        <v>934</v>
      </c>
      <c r="AI786" s="144" t="s">
        <v>919</v>
      </c>
      <c r="AJ786" s="144" t="s">
        <v>919</v>
      </c>
      <c r="AK786" s="144" t="s">
        <v>912</v>
      </c>
      <c r="AL786" s="144" t="s">
        <v>1161</v>
      </c>
      <c r="AM786" s="144" t="s">
        <v>1162</v>
      </c>
      <c r="AN786" s="144" t="s">
        <v>920</v>
      </c>
      <c r="AO786" s="144" t="s">
        <v>935</v>
      </c>
      <c r="AP786" s="144" t="s">
        <v>1163</v>
      </c>
      <c r="AQ786" s="160" t="s">
        <v>922</v>
      </c>
      <c r="AR786" s="144" t="s">
        <v>923</v>
      </c>
    </row>
    <row r="787" spans="3:44">
      <c r="C787" s="160" t="s">
        <v>878</v>
      </c>
      <c r="D787" s="144" t="s">
        <v>881</v>
      </c>
      <c r="E787" s="161" t="s">
        <v>398</v>
      </c>
      <c r="F787" s="144" t="s">
        <v>418</v>
      </c>
      <c r="G787" s="144" t="s">
        <v>400</v>
      </c>
      <c r="H787" s="144" t="s">
        <v>882</v>
      </c>
      <c r="I787" s="144" t="s">
        <v>883</v>
      </c>
      <c r="J787" s="162">
        <v>49630956</v>
      </c>
      <c r="K787" s="163">
        <v>49630956</v>
      </c>
      <c r="L787" s="162">
        <v>49630956</v>
      </c>
      <c r="M787" s="162">
        <v>0</v>
      </c>
      <c r="N787" s="162">
        <v>0</v>
      </c>
      <c r="O787" s="162">
        <v>0</v>
      </c>
      <c r="P787" s="163">
        <v>49630956</v>
      </c>
      <c r="Q787" s="162">
        <v>47236473</v>
      </c>
      <c r="R787" s="162">
        <v>0</v>
      </c>
      <c r="S787" s="162">
        <v>49630956</v>
      </c>
      <c r="T787" s="162">
        <v>49630956</v>
      </c>
      <c r="U787" s="162">
        <v>0</v>
      </c>
      <c r="V787" s="162">
        <v>0</v>
      </c>
      <c r="W787" s="162">
        <v>0</v>
      </c>
      <c r="X787" s="162">
        <v>0</v>
      </c>
      <c r="Y787" s="162">
        <v>0</v>
      </c>
      <c r="Z787" s="162">
        <v>0</v>
      </c>
      <c r="AA787" s="162">
        <v>0</v>
      </c>
      <c r="AB787" s="162">
        <v>0</v>
      </c>
      <c r="AC787" s="162">
        <v>0</v>
      </c>
      <c r="AD787" s="144" t="s">
        <v>911</v>
      </c>
      <c r="AE787" s="165" t="s">
        <v>912</v>
      </c>
      <c r="AF787" s="144" t="s">
        <v>932</v>
      </c>
      <c r="AG787" s="144" t="s">
        <v>1176</v>
      </c>
      <c r="AH787" s="144" t="s">
        <v>934</v>
      </c>
      <c r="AI787" s="144" t="s">
        <v>919</v>
      </c>
      <c r="AJ787" s="144" t="s">
        <v>919</v>
      </c>
      <c r="AK787" s="144" t="s">
        <v>912</v>
      </c>
      <c r="AL787" s="144" t="s">
        <v>1177</v>
      </c>
      <c r="AM787" s="144" t="s">
        <v>1178</v>
      </c>
      <c r="AN787" s="144" t="s">
        <v>920</v>
      </c>
      <c r="AO787" s="144" t="s">
        <v>935</v>
      </c>
      <c r="AP787" s="144" t="s">
        <v>1179</v>
      </c>
      <c r="AQ787" s="160" t="s">
        <v>922</v>
      </c>
      <c r="AR787" s="144" t="s">
        <v>923</v>
      </c>
    </row>
    <row r="788" spans="3:44">
      <c r="C788" s="160" t="s">
        <v>878</v>
      </c>
      <c r="D788" s="144" t="s">
        <v>884</v>
      </c>
      <c r="E788" s="161" t="s">
        <v>398</v>
      </c>
      <c r="F788" s="144" t="s">
        <v>418</v>
      </c>
      <c r="G788" s="144" t="s">
        <v>400</v>
      </c>
      <c r="H788" s="144" t="s">
        <v>422</v>
      </c>
      <c r="I788" s="144" t="s">
        <v>423</v>
      </c>
      <c r="J788" s="162">
        <v>4963096</v>
      </c>
      <c r="K788" s="163">
        <v>4963096</v>
      </c>
      <c r="L788" s="162">
        <v>4963096</v>
      </c>
      <c r="M788" s="162">
        <v>0</v>
      </c>
      <c r="N788" s="162">
        <v>0</v>
      </c>
      <c r="O788" s="162">
        <v>0</v>
      </c>
      <c r="P788" s="163">
        <v>3993189.74</v>
      </c>
      <c r="Q788" s="162">
        <v>3811333</v>
      </c>
      <c r="R788" s="162">
        <v>0</v>
      </c>
      <c r="S788" s="162">
        <v>3993189.74</v>
      </c>
      <c r="T788" s="162">
        <v>3993189.74</v>
      </c>
      <c r="U788" s="162">
        <v>969906.26</v>
      </c>
      <c r="V788" s="162">
        <v>969906.26</v>
      </c>
      <c r="W788" s="162">
        <v>969906.26</v>
      </c>
      <c r="X788" s="162">
        <v>969906.26</v>
      </c>
      <c r="Y788" s="162">
        <v>0</v>
      </c>
      <c r="Z788" s="162">
        <v>0</v>
      </c>
      <c r="AA788" s="162">
        <v>0</v>
      </c>
      <c r="AB788" s="162">
        <v>0</v>
      </c>
      <c r="AC788" s="162">
        <v>0</v>
      </c>
      <c r="AD788" s="144" t="s">
        <v>911</v>
      </c>
      <c r="AE788" s="165" t="s">
        <v>912</v>
      </c>
      <c r="AF788" s="144" t="s">
        <v>932</v>
      </c>
      <c r="AG788" s="144" t="s">
        <v>937</v>
      </c>
      <c r="AH788" s="144" t="s">
        <v>934</v>
      </c>
      <c r="AI788" s="144" t="s">
        <v>919</v>
      </c>
      <c r="AJ788" s="144" t="s">
        <v>919</v>
      </c>
      <c r="AK788" s="144" t="s">
        <v>912</v>
      </c>
      <c r="AL788" s="144" t="s">
        <v>1007</v>
      </c>
      <c r="AM788" s="144" t="s">
        <v>1008</v>
      </c>
      <c r="AN788" s="144" t="s">
        <v>920</v>
      </c>
      <c r="AO788" s="144" t="s">
        <v>935</v>
      </c>
      <c r="AP788" s="144" t="s">
        <v>938</v>
      </c>
      <c r="AQ788" s="160" t="s">
        <v>922</v>
      </c>
      <c r="AR788" s="144" t="s">
        <v>923</v>
      </c>
    </row>
    <row r="789" spans="3:44">
      <c r="C789" s="160" t="s">
        <v>878</v>
      </c>
      <c r="D789" s="144" t="s">
        <v>885</v>
      </c>
      <c r="E789" s="161" t="s">
        <v>398</v>
      </c>
      <c r="F789" s="144" t="s">
        <v>418</v>
      </c>
      <c r="G789" s="144" t="s">
        <v>400</v>
      </c>
      <c r="H789" s="144" t="s">
        <v>425</v>
      </c>
      <c r="I789" s="144" t="s">
        <v>426</v>
      </c>
      <c r="J789" s="162">
        <v>52112504</v>
      </c>
      <c r="K789" s="163">
        <v>52112504</v>
      </c>
      <c r="L789" s="162">
        <v>52112504</v>
      </c>
      <c r="M789" s="162">
        <v>0</v>
      </c>
      <c r="N789" s="162">
        <v>0</v>
      </c>
      <c r="O789" s="162">
        <v>0</v>
      </c>
      <c r="P789" s="163">
        <v>52112504</v>
      </c>
      <c r="Q789" s="162">
        <v>49598297</v>
      </c>
      <c r="R789" s="162">
        <v>0</v>
      </c>
      <c r="S789" s="162">
        <v>52112504</v>
      </c>
      <c r="T789" s="162">
        <v>52112504</v>
      </c>
      <c r="U789" s="162">
        <v>0</v>
      </c>
      <c r="V789" s="162">
        <v>0</v>
      </c>
      <c r="W789" s="162">
        <v>0</v>
      </c>
      <c r="X789" s="162">
        <v>0</v>
      </c>
      <c r="Y789" s="162">
        <v>0</v>
      </c>
      <c r="Z789" s="162">
        <v>0</v>
      </c>
      <c r="AA789" s="162">
        <v>0</v>
      </c>
      <c r="AB789" s="162">
        <v>0</v>
      </c>
      <c r="AC789" s="162">
        <v>0</v>
      </c>
      <c r="AD789" s="144" t="s">
        <v>911</v>
      </c>
      <c r="AE789" s="165" t="s">
        <v>912</v>
      </c>
      <c r="AF789" s="144" t="s">
        <v>939</v>
      </c>
      <c r="AG789" s="144" t="s">
        <v>940</v>
      </c>
      <c r="AH789" s="144" t="s">
        <v>934</v>
      </c>
      <c r="AI789" s="144" t="s">
        <v>919</v>
      </c>
      <c r="AJ789" s="144" t="s">
        <v>919</v>
      </c>
      <c r="AK789" s="144" t="s">
        <v>912</v>
      </c>
      <c r="AL789" s="144" t="s">
        <v>1009</v>
      </c>
      <c r="AM789" s="144" t="s">
        <v>1010</v>
      </c>
      <c r="AN789" s="144" t="s">
        <v>920</v>
      </c>
      <c r="AO789" s="144" t="s">
        <v>941</v>
      </c>
      <c r="AP789" s="144" t="s">
        <v>942</v>
      </c>
      <c r="AQ789" s="160" t="s">
        <v>922</v>
      </c>
      <c r="AR789" s="144" t="s">
        <v>923</v>
      </c>
    </row>
    <row r="790" spans="3:44">
      <c r="C790" s="160" t="s">
        <v>878</v>
      </c>
      <c r="D790" s="144" t="s">
        <v>886</v>
      </c>
      <c r="E790" s="161" t="s">
        <v>398</v>
      </c>
      <c r="F790" s="144" t="s">
        <v>418</v>
      </c>
      <c r="G790" s="144" t="s">
        <v>400</v>
      </c>
      <c r="H790" s="144" t="s">
        <v>428</v>
      </c>
      <c r="I790" s="144" t="s">
        <v>429</v>
      </c>
      <c r="J790" s="162">
        <v>14889287</v>
      </c>
      <c r="K790" s="163">
        <v>29778574</v>
      </c>
      <c r="L790" s="162">
        <v>29778574</v>
      </c>
      <c r="M790" s="162">
        <v>0</v>
      </c>
      <c r="N790" s="162">
        <v>0</v>
      </c>
      <c r="O790" s="162">
        <v>0</v>
      </c>
      <c r="P790" s="163">
        <v>28328150.850000001</v>
      </c>
      <c r="Q790" s="162">
        <v>26873291</v>
      </c>
      <c r="R790" s="162">
        <v>0</v>
      </c>
      <c r="S790" s="162">
        <v>28328150.850000001</v>
      </c>
      <c r="T790" s="162">
        <v>28328150.850000001</v>
      </c>
      <c r="U790" s="162">
        <v>1450423.15</v>
      </c>
      <c r="V790" s="162">
        <v>1450423.15</v>
      </c>
      <c r="W790" s="162">
        <v>1450423.15</v>
      </c>
      <c r="X790" s="162">
        <v>1450423.15</v>
      </c>
      <c r="Y790" s="162">
        <v>0</v>
      </c>
      <c r="Z790" s="162">
        <v>0</v>
      </c>
      <c r="AA790" s="162">
        <v>0</v>
      </c>
      <c r="AB790" s="162">
        <v>0</v>
      </c>
      <c r="AC790" s="162">
        <v>14889287</v>
      </c>
      <c r="AD790" s="144" t="s">
        <v>911</v>
      </c>
      <c r="AE790" s="165" t="s">
        <v>912</v>
      </c>
      <c r="AF790" s="144" t="s">
        <v>939</v>
      </c>
      <c r="AG790" s="144" t="s">
        <v>943</v>
      </c>
      <c r="AH790" s="144" t="s">
        <v>934</v>
      </c>
      <c r="AI790" s="144" t="s">
        <v>919</v>
      </c>
      <c r="AJ790" s="144" t="s">
        <v>919</v>
      </c>
      <c r="AK790" s="144" t="s">
        <v>912</v>
      </c>
      <c r="AL790" s="144" t="s">
        <v>1011</v>
      </c>
      <c r="AM790" s="144" t="s">
        <v>1012</v>
      </c>
      <c r="AN790" s="144" t="s">
        <v>920</v>
      </c>
      <c r="AO790" s="144" t="s">
        <v>941</v>
      </c>
      <c r="AP790" s="144" t="s">
        <v>944</v>
      </c>
      <c r="AQ790" s="160" t="s">
        <v>922</v>
      </c>
      <c r="AR790" s="144" t="s">
        <v>923</v>
      </c>
    </row>
    <row r="791" spans="3:44">
      <c r="C791" s="160" t="s">
        <v>878</v>
      </c>
      <c r="D791" s="144" t="s">
        <v>887</v>
      </c>
      <c r="E791" s="161" t="s">
        <v>398</v>
      </c>
      <c r="F791" s="144" t="s">
        <v>418</v>
      </c>
      <c r="G791" s="144" t="s">
        <v>400</v>
      </c>
      <c r="H791" s="144" t="s">
        <v>431</v>
      </c>
      <c r="I791" s="144" t="s">
        <v>432</v>
      </c>
      <c r="J791" s="162">
        <v>29778574</v>
      </c>
      <c r="K791" s="163">
        <v>14889287</v>
      </c>
      <c r="L791" s="162">
        <v>14889287</v>
      </c>
      <c r="M791" s="162">
        <v>0</v>
      </c>
      <c r="N791" s="162">
        <v>0</v>
      </c>
      <c r="O791" s="162">
        <v>0</v>
      </c>
      <c r="P791" s="163">
        <v>14170952</v>
      </c>
      <c r="Q791" s="162">
        <v>14170952</v>
      </c>
      <c r="R791" s="162">
        <v>0</v>
      </c>
      <c r="S791" s="162">
        <v>14170952</v>
      </c>
      <c r="T791" s="162">
        <v>14170952</v>
      </c>
      <c r="U791" s="162">
        <v>718335</v>
      </c>
      <c r="V791" s="162">
        <v>718335</v>
      </c>
      <c r="W791" s="162">
        <v>718335</v>
      </c>
      <c r="X791" s="162">
        <v>718335</v>
      </c>
      <c r="Y791" s="162">
        <v>0</v>
      </c>
      <c r="Z791" s="162">
        <v>0</v>
      </c>
      <c r="AA791" s="162">
        <v>0</v>
      </c>
      <c r="AB791" s="164">
        <v>-14889287</v>
      </c>
      <c r="AC791" s="162">
        <v>0</v>
      </c>
      <c r="AD791" s="144" t="s">
        <v>911</v>
      </c>
      <c r="AE791" s="165" t="s">
        <v>912</v>
      </c>
      <c r="AF791" s="144" t="s">
        <v>939</v>
      </c>
      <c r="AG791" s="144" t="s">
        <v>945</v>
      </c>
      <c r="AH791" s="144" t="s">
        <v>934</v>
      </c>
      <c r="AI791" s="144" t="s">
        <v>919</v>
      </c>
      <c r="AJ791" s="144" t="s">
        <v>919</v>
      </c>
      <c r="AK791" s="144" t="s">
        <v>912</v>
      </c>
      <c r="AL791" s="144" t="s">
        <v>1013</v>
      </c>
      <c r="AM791" s="144" t="s">
        <v>1014</v>
      </c>
      <c r="AN791" s="144" t="s">
        <v>920</v>
      </c>
      <c r="AO791" s="144" t="s">
        <v>941</v>
      </c>
      <c r="AP791" s="144" t="s">
        <v>946</v>
      </c>
      <c r="AQ791" s="160" t="s">
        <v>922</v>
      </c>
      <c r="AR791" s="144" t="s">
        <v>923</v>
      </c>
    </row>
    <row r="792" spans="3:44">
      <c r="C792" s="160" t="s">
        <v>878</v>
      </c>
      <c r="D792" s="144" t="s">
        <v>888</v>
      </c>
      <c r="E792" s="161" t="s">
        <v>398</v>
      </c>
      <c r="F792" s="144" t="s">
        <v>418</v>
      </c>
      <c r="G792" s="144" t="s">
        <v>400</v>
      </c>
      <c r="H792" s="144" t="s">
        <v>889</v>
      </c>
      <c r="I792" s="144" t="s">
        <v>890</v>
      </c>
      <c r="J792" s="162">
        <v>12407739</v>
      </c>
      <c r="K792" s="163">
        <v>12407739</v>
      </c>
      <c r="L792" s="162">
        <v>12407739</v>
      </c>
      <c r="M792" s="162">
        <v>0</v>
      </c>
      <c r="N792" s="162">
        <v>0</v>
      </c>
      <c r="O792" s="162">
        <v>0</v>
      </c>
      <c r="P792" s="163">
        <v>12360027.08</v>
      </c>
      <c r="Q792" s="162">
        <v>10359597</v>
      </c>
      <c r="R792" s="162">
        <v>0</v>
      </c>
      <c r="S792" s="162">
        <v>12360027.08</v>
      </c>
      <c r="T792" s="162">
        <v>12360027.08</v>
      </c>
      <c r="U792" s="162">
        <v>47711.92</v>
      </c>
      <c r="V792" s="162">
        <v>47711.92</v>
      </c>
      <c r="W792" s="162">
        <v>47711.92</v>
      </c>
      <c r="X792" s="162">
        <v>47711.92</v>
      </c>
      <c r="Y792" s="162">
        <v>0</v>
      </c>
      <c r="Z792" s="162">
        <v>0</v>
      </c>
      <c r="AA792" s="162">
        <v>0</v>
      </c>
      <c r="AB792" s="162">
        <v>0</v>
      </c>
      <c r="AC792" s="162">
        <v>0</v>
      </c>
      <c r="AD792" s="144" t="s">
        <v>911</v>
      </c>
      <c r="AE792" s="165" t="s">
        <v>912</v>
      </c>
      <c r="AF792" s="144" t="s">
        <v>939</v>
      </c>
      <c r="AG792" s="144" t="s">
        <v>1180</v>
      </c>
      <c r="AH792" s="144" t="s">
        <v>934</v>
      </c>
      <c r="AI792" s="144" t="s">
        <v>919</v>
      </c>
      <c r="AJ792" s="144" t="s">
        <v>919</v>
      </c>
      <c r="AK792" s="144" t="s">
        <v>912</v>
      </c>
      <c r="AL792" s="144" t="s">
        <v>1181</v>
      </c>
      <c r="AM792" s="144" t="s">
        <v>1182</v>
      </c>
      <c r="AN792" s="144" t="s">
        <v>920</v>
      </c>
      <c r="AO792" s="144" t="s">
        <v>941</v>
      </c>
      <c r="AP792" s="144" t="s">
        <v>1183</v>
      </c>
      <c r="AQ792" s="160" t="s">
        <v>922</v>
      </c>
      <c r="AR792" s="144" t="s">
        <v>923</v>
      </c>
    </row>
    <row r="793" spans="3:44">
      <c r="C793" s="160" t="s">
        <v>878</v>
      </c>
      <c r="D793" s="144" t="s">
        <v>891</v>
      </c>
      <c r="E793" s="161" t="s">
        <v>398</v>
      </c>
      <c r="F793" s="144" t="s">
        <v>418</v>
      </c>
      <c r="G793" s="144" t="s">
        <v>400</v>
      </c>
      <c r="H793" s="144" t="s">
        <v>892</v>
      </c>
      <c r="I793" s="144" t="s">
        <v>893</v>
      </c>
      <c r="J793" s="162">
        <v>33027646</v>
      </c>
      <c r="K793" s="163">
        <v>44911299</v>
      </c>
      <c r="L793" s="162">
        <v>44911299</v>
      </c>
      <c r="M793" s="162">
        <v>0</v>
      </c>
      <c r="N793" s="162">
        <v>0</v>
      </c>
      <c r="O793" s="162">
        <v>0</v>
      </c>
      <c r="P793" s="163">
        <v>41977527.460000001</v>
      </c>
      <c r="Q793" s="162">
        <v>41977527.460000001</v>
      </c>
      <c r="R793" s="162">
        <v>0</v>
      </c>
      <c r="S793" s="162">
        <v>41977527.460000001</v>
      </c>
      <c r="T793" s="162">
        <v>41977527.460000001</v>
      </c>
      <c r="U793" s="162">
        <v>2933771.54</v>
      </c>
      <c r="V793" s="162">
        <v>2933771.54</v>
      </c>
      <c r="W793" s="162">
        <v>2933771.54</v>
      </c>
      <c r="X793" s="162">
        <v>2933771.54</v>
      </c>
      <c r="Y793" s="162">
        <v>0</v>
      </c>
      <c r="Z793" s="162">
        <v>0</v>
      </c>
      <c r="AA793" s="162">
        <v>0</v>
      </c>
      <c r="AB793" s="162">
        <v>0</v>
      </c>
      <c r="AC793" s="162">
        <v>11883653</v>
      </c>
      <c r="AD793" s="144" t="s">
        <v>911</v>
      </c>
      <c r="AE793" s="165" t="s">
        <v>912</v>
      </c>
      <c r="AF793" s="144" t="s">
        <v>939</v>
      </c>
      <c r="AG793" s="144" t="s">
        <v>1135</v>
      </c>
      <c r="AH793" s="144" t="s">
        <v>934</v>
      </c>
      <c r="AI793" s="144" t="s">
        <v>919</v>
      </c>
      <c r="AJ793" s="144" t="s">
        <v>919</v>
      </c>
      <c r="AK793" s="144" t="s">
        <v>912</v>
      </c>
      <c r="AL793" s="144" t="s">
        <v>1184</v>
      </c>
      <c r="AM793" s="144" t="s">
        <v>1185</v>
      </c>
      <c r="AN793" s="144" t="s">
        <v>920</v>
      </c>
      <c r="AO793" s="144" t="s">
        <v>941</v>
      </c>
      <c r="AP793" s="144" t="s">
        <v>1138</v>
      </c>
      <c r="AQ793" s="160" t="s">
        <v>922</v>
      </c>
      <c r="AR793" s="144" t="s">
        <v>923</v>
      </c>
    </row>
    <row r="794" spans="3:44">
      <c r="C794" s="160" t="s">
        <v>878</v>
      </c>
      <c r="D794" s="144" t="s">
        <v>511</v>
      </c>
      <c r="E794" s="161" t="s">
        <v>398</v>
      </c>
      <c r="F794" s="144" t="s">
        <v>434</v>
      </c>
      <c r="G794" s="144" t="s">
        <v>400</v>
      </c>
      <c r="H794" s="144" t="s">
        <v>512</v>
      </c>
      <c r="I794" s="144" t="s">
        <v>513</v>
      </c>
      <c r="J794" s="162">
        <v>4000000</v>
      </c>
      <c r="K794" s="163">
        <v>4000000</v>
      </c>
      <c r="L794" s="162">
        <v>4000000</v>
      </c>
      <c r="M794" s="162">
        <v>0</v>
      </c>
      <c r="N794" s="162">
        <v>0</v>
      </c>
      <c r="O794" s="162">
        <v>0</v>
      </c>
      <c r="P794" s="163">
        <v>1608758</v>
      </c>
      <c r="Q794" s="162">
        <v>1608758</v>
      </c>
      <c r="R794" s="162">
        <v>0</v>
      </c>
      <c r="S794" s="162">
        <v>1608758</v>
      </c>
      <c r="T794" s="162">
        <v>1608758</v>
      </c>
      <c r="U794" s="162">
        <v>2391242</v>
      </c>
      <c r="V794" s="162">
        <v>2391242</v>
      </c>
      <c r="W794" s="162">
        <v>2391242</v>
      </c>
      <c r="X794" s="162">
        <v>2391242</v>
      </c>
      <c r="Y794" s="162">
        <v>0</v>
      </c>
      <c r="Z794" s="162">
        <v>0</v>
      </c>
      <c r="AA794" s="162">
        <v>0</v>
      </c>
      <c r="AB794" s="162">
        <v>0</v>
      </c>
      <c r="AC794" s="162">
        <v>0</v>
      </c>
      <c r="AD794" s="144" t="s">
        <v>911</v>
      </c>
      <c r="AE794" s="165" t="s">
        <v>913</v>
      </c>
      <c r="AF794" s="144" t="s">
        <v>1015</v>
      </c>
      <c r="AG794" s="144" t="s">
        <v>1016</v>
      </c>
      <c r="AH794" s="144" t="s">
        <v>919</v>
      </c>
      <c r="AI794" s="144" t="s">
        <v>919</v>
      </c>
      <c r="AJ794" s="144" t="s">
        <v>919</v>
      </c>
      <c r="AK794" s="144" t="s">
        <v>912</v>
      </c>
      <c r="AL794" s="144" t="s">
        <v>919</v>
      </c>
      <c r="AM794" s="144" t="s">
        <v>919</v>
      </c>
      <c r="AN794" s="144" t="s">
        <v>949</v>
      </c>
      <c r="AO794" s="144" t="s">
        <v>1017</v>
      </c>
      <c r="AP794" s="144" t="s">
        <v>513</v>
      </c>
      <c r="AQ794" s="160" t="s">
        <v>922</v>
      </c>
      <c r="AR794" s="144" t="s">
        <v>923</v>
      </c>
    </row>
    <row r="795" spans="3:44">
      <c r="C795" s="160" t="s">
        <v>878</v>
      </c>
      <c r="D795" s="144" t="s">
        <v>514</v>
      </c>
      <c r="E795" s="161" t="s">
        <v>398</v>
      </c>
      <c r="F795" s="144" t="s">
        <v>434</v>
      </c>
      <c r="G795" s="144" t="s">
        <v>400</v>
      </c>
      <c r="H795" s="144" t="s">
        <v>515</v>
      </c>
      <c r="I795" s="144" t="s">
        <v>516</v>
      </c>
      <c r="J795" s="162">
        <v>16800000</v>
      </c>
      <c r="K795" s="163">
        <v>16800000</v>
      </c>
      <c r="L795" s="162">
        <v>16800000</v>
      </c>
      <c r="M795" s="162">
        <v>0</v>
      </c>
      <c r="N795" s="162">
        <v>0</v>
      </c>
      <c r="O795" s="162">
        <v>0</v>
      </c>
      <c r="P795" s="163">
        <v>10388481.699999999</v>
      </c>
      <c r="Q795" s="162">
        <v>10388481.699999999</v>
      </c>
      <c r="R795" s="162">
        <v>0</v>
      </c>
      <c r="S795" s="162">
        <v>10388481.699999999</v>
      </c>
      <c r="T795" s="162">
        <v>10388481.699999999</v>
      </c>
      <c r="U795" s="162">
        <v>6411518.2999999998</v>
      </c>
      <c r="V795" s="162">
        <v>6411518.2999999998</v>
      </c>
      <c r="W795" s="162">
        <v>6411518.2999999998</v>
      </c>
      <c r="X795" s="162">
        <v>6411518.2999999998</v>
      </c>
      <c r="Y795" s="162">
        <v>0</v>
      </c>
      <c r="Z795" s="162">
        <v>0</v>
      </c>
      <c r="AA795" s="162">
        <v>0</v>
      </c>
      <c r="AB795" s="162">
        <v>0</v>
      </c>
      <c r="AC795" s="162">
        <v>0</v>
      </c>
      <c r="AD795" s="144" t="s">
        <v>911</v>
      </c>
      <c r="AE795" s="165" t="s">
        <v>913</v>
      </c>
      <c r="AF795" s="144" t="s">
        <v>1015</v>
      </c>
      <c r="AG795" s="144" t="s">
        <v>1018</v>
      </c>
      <c r="AH795" s="144" t="s">
        <v>919</v>
      </c>
      <c r="AI795" s="144" t="s">
        <v>919</v>
      </c>
      <c r="AJ795" s="144" t="s">
        <v>919</v>
      </c>
      <c r="AK795" s="144" t="s">
        <v>912</v>
      </c>
      <c r="AL795" s="144" t="s">
        <v>919</v>
      </c>
      <c r="AM795" s="144" t="s">
        <v>919</v>
      </c>
      <c r="AN795" s="144" t="s">
        <v>949</v>
      </c>
      <c r="AO795" s="144" t="s">
        <v>1017</v>
      </c>
      <c r="AP795" s="144" t="s">
        <v>516</v>
      </c>
      <c r="AQ795" s="160" t="s">
        <v>922</v>
      </c>
      <c r="AR795" s="144" t="s">
        <v>923</v>
      </c>
    </row>
    <row r="796" spans="3:44">
      <c r="C796" s="160" t="s">
        <v>878</v>
      </c>
      <c r="D796" s="144" t="s">
        <v>591</v>
      </c>
      <c r="E796" s="161" t="s">
        <v>398</v>
      </c>
      <c r="F796" s="144" t="s">
        <v>434</v>
      </c>
      <c r="G796" s="144" t="s">
        <v>400</v>
      </c>
      <c r="H796" s="144" t="s">
        <v>592</v>
      </c>
      <c r="I796" s="144" t="s">
        <v>592</v>
      </c>
      <c r="J796" s="162">
        <v>50000</v>
      </c>
      <c r="K796" s="163">
        <v>50000</v>
      </c>
      <c r="L796" s="162">
        <v>50000</v>
      </c>
      <c r="M796" s="162">
        <v>0</v>
      </c>
      <c r="N796" s="162">
        <v>0</v>
      </c>
      <c r="O796" s="162">
        <v>0</v>
      </c>
      <c r="P796" s="163">
        <v>16750</v>
      </c>
      <c r="Q796" s="162">
        <v>16750</v>
      </c>
      <c r="R796" s="162">
        <v>0</v>
      </c>
      <c r="S796" s="162">
        <v>16750</v>
      </c>
      <c r="T796" s="162">
        <v>16750</v>
      </c>
      <c r="U796" s="162">
        <v>33250</v>
      </c>
      <c r="V796" s="162">
        <v>33250</v>
      </c>
      <c r="W796" s="162">
        <v>33250</v>
      </c>
      <c r="X796" s="162">
        <v>33250</v>
      </c>
      <c r="Y796" s="162">
        <v>0</v>
      </c>
      <c r="Z796" s="162">
        <v>0</v>
      </c>
      <c r="AA796" s="162">
        <v>0</v>
      </c>
      <c r="AB796" s="162">
        <v>0</v>
      </c>
      <c r="AC796" s="162">
        <v>0</v>
      </c>
      <c r="AD796" s="144" t="s">
        <v>911</v>
      </c>
      <c r="AE796" s="165" t="s">
        <v>913</v>
      </c>
      <c r="AF796" s="144" t="s">
        <v>1015</v>
      </c>
      <c r="AG796" s="144" t="s">
        <v>1067</v>
      </c>
      <c r="AH796" s="144" t="s">
        <v>919</v>
      </c>
      <c r="AI796" s="144" t="s">
        <v>919</v>
      </c>
      <c r="AJ796" s="144" t="s">
        <v>919</v>
      </c>
      <c r="AK796" s="144" t="s">
        <v>912</v>
      </c>
      <c r="AL796" s="144" t="s">
        <v>919</v>
      </c>
      <c r="AM796" s="144" t="s">
        <v>919</v>
      </c>
      <c r="AN796" s="144" t="s">
        <v>949</v>
      </c>
      <c r="AO796" s="144" t="s">
        <v>1017</v>
      </c>
      <c r="AP796" s="144" t="s">
        <v>592</v>
      </c>
      <c r="AQ796" s="160" t="s">
        <v>922</v>
      </c>
      <c r="AR796" s="144" t="s">
        <v>923</v>
      </c>
    </row>
    <row r="797" spans="3:44">
      <c r="C797" s="160" t="s">
        <v>878</v>
      </c>
      <c r="D797" s="144" t="s">
        <v>517</v>
      </c>
      <c r="E797" s="161" t="s">
        <v>398</v>
      </c>
      <c r="F797" s="144" t="s">
        <v>434</v>
      </c>
      <c r="G797" s="144" t="s">
        <v>400</v>
      </c>
      <c r="H797" s="144" t="s">
        <v>518</v>
      </c>
      <c r="I797" s="144" t="s">
        <v>519</v>
      </c>
      <c r="J797" s="162">
        <v>18400000</v>
      </c>
      <c r="K797" s="163">
        <v>18400000</v>
      </c>
      <c r="L797" s="162">
        <v>18400000</v>
      </c>
      <c r="M797" s="162">
        <v>0</v>
      </c>
      <c r="N797" s="162">
        <v>0</v>
      </c>
      <c r="O797" s="162">
        <v>0</v>
      </c>
      <c r="P797" s="163">
        <v>16508653.060000001</v>
      </c>
      <c r="Q797" s="162">
        <v>16508653.060000001</v>
      </c>
      <c r="R797" s="162">
        <v>0</v>
      </c>
      <c r="S797" s="162">
        <v>16508653.060000001</v>
      </c>
      <c r="T797" s="162">
        <v>16508653.060000001</v>
      </c>
      <c r="U797" s="162">
        <v>1891346.94</v>
      </c>
      <c r="V797" s="162">
        <v>1891346.94</v>
      </c>
      <c r="W797" s="162">
        <v>1891346.94</v>
      </c>
      <c r="X797" s="162">
        <v>1891346.94</v>
      </c>
      <c r="Y797" s="162">
        <v>0</v>
      </c>
      <c r="Z797" s="162">
        <v>0</v>
      </c>
      <c r="AA797" s="162">
        <v>0</v>
      </c>
      <c r="AB797" s="162">
        <v>0</v>
      </c>
      <c r="AC797" s="162">
        <v>0</v>
      </c>
      <c r="AD797" s="144" t="s">
        <v>911</v>
      </c>
      <c r="AE797" s="165" t="s">
        <v>913</v>
      </c>
      <c r="AF797" s="144" t="s">
        <v>1015</v>
      </c>
      <c r="AG797" s="144" t="s">
        <v>1019</v>
      </c>
      <c r="AH797" s="144" t="s">
        <v>919</v>
      </c>
      <c r="AI797" s="144" t="s">
        <v>919</v>
      </c>
      <c r="AJ797" s="144" t="s">
        <v>919</v>
      </c>
      <c r="AK797" s="144" t="s">
        <v>912</v>
      </c>
      <c r="AL797" s="144" t="s">
        <v>919</v>
      </c>
      <c r="AM797" s="144" t="s">
        <v>919</v>
      </c>
      <c r="AN797" s="144" t="s">
        <v>949</v>
      </c>
      <c r="AO797" s="144" t="s">
        <v>1017</v>
      </c>
      <c r="AP797" s="144" t="s">
        <v>519</v>
      </c>
      <c r="AQ797" s="160" t="s">
        <v>922</v>
      </c>
      <c r="AR797" s="144" t="s">
        <v>923</v>
      </c>
    </row>
    <row r="798" spans="3:44">
      <c r="C798" s="160" t="s">
        <v>878</v>
      </c>
      <c r="D798" s="144" t="s">
        <v>520</v>
      </c>
      <c r="E798" s="161" t="s">
        <v>398</v>
      </c>
      <c r="F798" s="144" t="s">
        <v>434</v>
      </c>
      <c r="G798" s="144" t="s">
        <v>400</v>
      </c>
      <c r="H798" s="144" t="s">
        <v>521</v>
      </c>
      <c r="I798" s="144" t="s">
        <v>522</v>
      </c>
      <c r="J798" s="162">
        <v>300000</v>
      </c>
      <c r="K798" s="163">
        <v>605000</v>
      </c>
      <c r="L798" s="162">
        <v>605000</v>
      </c>
      <c r="M798" s="162">
        <v>0</v>
      </c>
      <c r="N798" s="162">
        <v>0</v>
      </c>
      <c r="O798" s="162">
        <v>0</v>
      </c>
      <c r="P798" s="163">
        <v>474132.65</v>
      </c>
      <c r="Q798" s="162">
        <v>474132.65</v>
      </c>
      <c r="R798" s="162">
        <v>0</v>
      </c>
      <c r="S798" s="162">
        <v>474132.65</v>
      </c>
      <c r="T798" s="162">
        <v>474132.65</v>
      </c>
      <c r="U798" s="162">
        <v>130867.35</v>
      </c>
      <c r="V798" s="162">
        <v>130867.35</v>
      </c>
      <c r="W798" s="162">
        <v>130867.35</v>
      </c>
      <c r="X798" s="162">
        <v>130867.35</v>
      </c>
      <c r="Y798" s="162">
        <v>0</v>
      </c>
      <c r="Z798" s="162">
        <v>0</v>
      </c>
      <c r="AA798" s="162">
        <v>0</v>
      </c>
      <c r="AB798" s="162">
        <v>0</v>
      </c>
      <c r="AC798" s="162">
        <v>305000</v>
      </c>
      <c r="AD798" s="144" t="s">
        <v>911</v>
      </c>
      <c r="AE798" s="165" t="s">
        <v>913</v>
      </c>
      <c r="AF798" s="144" t="s">
        <v>1015</v>
      </c>
      <c r="AG798" s="144" t="s">
        <v>1020</v>
      </c>
      <c r="AH798" s="144" t="s">
        <v>919</v>
      </c>
      <c r="AI798" s="144" t="s">
        <v>919</v>
      </c>
      <c r="AJ798" s="144" t="s">
        <v>919</v>
      </c>
      <c r="AK798" s="144" t="s">
        <v>912</v>
      </c>
      <c r="AL798" s="144" t="s">
        <v>919</v>
      </c>
      <c r="AM798" s="144" t="s">
        <v>919</v>
      </c>
      <c r="AN798" s="144" t="s">
        <v>949</v>
      </c>
      <c r="AO798" s="144" t="s">
        <v>1017</v>
      </c>
      <c r="AP798" s="144" t="s">
        <v>522</v>
      </c>
      <c r="AQ798" s="160" t="s">
        <v>922</v>
      </c>
      <c r="AR798" s="144" t="s">
        <v>923</v>
      </c>
    </row>
    <row r="799" spans="3:44">
      <c r="C799" s="160" t="s">
        <v>878</v>
      </c>
      <c r="D799" s="144" t="s">
        <v>437</v>
      </c>
      <c r="E799" s="161" t="s">
        <v>398</v>
      </c>
      <c r="F799" s="144" t="s">
        <v>434</v>
      </c>
      <c r="G799" s="144" t="s">
        <v>400</v>
      </c>
      <c r="H799" s="144" t="s">
        <v>438</v>
      </c>
      <c r="I799" s="144" t="s">
        <v>439</v>
      </c>
      <c r="J799" s="162">
        <v>50000</v>
      </c>
      <c r="K799" s="163">
        <v>650000</v>
      </c>
      <c r="L799" s="162">
        <v>650000</v>
      </c>
      <c r="M799" s="162">
        <v>0</v>
      </c>
      <c r="N799" s="162">
        <v>0</v>
      </c>
      <c r="O799" s="162">
        <v>0</v>
      </c>
      <c r="P799" s="163">
        <v>549790.19999999995</v>
      </c>
      <c r="Q799" s="162">
        <v>549790.19999999995</v>
      </c>
      <c r="R799" s="162">
        <v>0</v>
      </c>
      <c r="S799" s="162">
        <v>549790.19999999995</v>
      </c>
      <c r="T799" s="162">
        <v>549790.19999999995</v>
      </c>
      <c r="U799" s="162">
        <v>100209.8</v>
      </c>
      <c r="V799" s="162">
        <v>100209.8</v>
      </c>
      <c r="W799" s="162">
        <v>100209.8</v>
      </c>
      <c r="X799" s="162">
        <v>100209.8</v>
      </c>
      <c r="Y799" s="162">
        <v>0</v>
      </c>
      <c r="Z799" s="162">
        <v>0</v>
      </c>
      <c r="AA799" s="162">
        <v>0</v>
      </c>
      <c r="AB799" s="162">
        <v>0</v>
      </c>
      <c r="AC799" s="162">
        <v>600000</v>
      </c>
      <c r="AD799" s="144" t="s">
        <v>911</v>
      </c>
      <c r="AE799" s="165" t="s">
        <v>913</v>
      </c>
      <c r="AF799" s="144" t="s">
        <v>951</v>
      </c>
      <c r="AG799" s="144" t="s">
        <v>952</v>
      </c>
      <c r="AH799" s="144" t="s">
        <v>919</v>
      </c>
      <c r="AI799" s="144" t="s">
        <v>919</v>
      </c>
      <c r="AJ799" s="144" t="s">
        <v>919</v>
      </c>
      <c r="AK799" s="144" t="s">
        <v>912</v>
      </c>
      <c r="AL799" s="144" t="s">
        <v>919</v>
      </c>
      <c r="AM799" s="144" t="s">
        <v>919</v>
      </c>
      <c r="AN799" s="144" t="s">
        <v>949</v>
      </c>
      <c r="AO799" s="144" t="s">
        <v>953</v>
      </c>
      <c r="AP799" s="144" t="s">
        <v>439</v>
      </c>
      <c r="AQ799" s="160" t="s">
        <v>922</v>
      </c>
      <c r="AR799" s="144" t="s">
        <v>923</v>
      </c>
    </row>
    <row r="800" spans="3:44">
      <c r="C800" s="160" t="s">
        <v>878</v>
      </c>
      <c r="D800" s="144" t="s">
        <v>440</v>
      </c>
      <c r="E800" s="161" t="s">
        <v>398</v>
      </c>
      <c r="F800" s="144" t="s">
        <v>434</v>
      </c>
      <c r="G800" s="144" t="s">
        <v>400</v>
      </c>
      <c r="H800" s="144" t="s">
        <v>441</v>
      </c>
      <c r="I800" s="144" t="s">
        <v>442</v>
      </c>
      <c r="J800" s="162">
        <v>105000</v>
      </c>
      <c r="K800" s="163">
        <v>105000</v>
      </c>
      <c r="L800" s="162">
        <v>105000</v>
      </c>
      <c r="M800" s="162">
        <v>0</v>
      </c>
      <c r="N800" s="162">
        <v>0</v>
      </c>
      <c r="O800" s="162">
        <v>0</v>
      </c>
      <c r="P800" s="163">
        <v>48000</v>
      </c>
      <c r="Q800" s="162">
        <v>48000</v>
      </c>
      <c r="R800" s="162">
        <v>0</v>
      </c>
      <c r="S800" s="162">
        <v>48000</v>
      </c>
      <c r="T800" s="162">
        <v>48000</v>
      </c>
      <c r="U800" s="162">
        <v>57000</v>
      </c>
      <c r="V800" s="162">
        <v>57000</v>
      </c>
      <c r="W800" s="162">
        <v>57000</v>
      </c>
      <c r="X800" s="162">
        <v>57000</v>
      </c>
      <c r="Y800" s="162">
        <v>0</v>
      </c>
      <c r="Z800" s="162">
        <v>0</v>
      </c>
      <c r="AA800" s="162">
        <v>0</v>
      </c>
      <c r="AB800" s="162">
        <v>0</v>
      </c>
      <c r="AC800" s="162">
        <v>0</v>
      </c>
      <c r="AD800" s="144" t="s">
        <v>911</v>
      </c>
      <c r="AE800" s="165" t="s">
        <v>913</v>
      </c>
      <c r="AF800" s="144" t="s">
        <v>951</v>
      </c>
      <c r="AG800" s="144" t="s">
        <v>954</v>
      </c>
      <c r="AH800" s="144" t="s">
        <v>919</v>
      </c>
      <c r="AI800" s="144" t="s">
        <v>919</v>
      </c>
      <c r="AJ800" s="144" t="s">
        <v>919</v>
      </c>
      <c r="AK800" s="144" t="s">
        <v>912</v>
      </c>
      <c r="AL800" s="144" t="s">
        <v>919</v>
      </c>
      <c r="AM800" s="144" t="s">
        <v>919</v>
      </c>
      <c r="AN800" s="144" t="s">
        <v>949</v>
      </c>
      <c r="AO800" s="144" t="s">
        <v>953</v>
      </c>
      <c r="AP800" s="144" t="s">
        <v>442</v>
      </c>
      <c r="AQ800" s="160" t="s">
        <v>922</v>
      </c>
      <c r="AR800" s="144" t="s">
        <v>923</v>
      </c>
    </row>
    <row r="801" spans="3:44">
      <c r="C801" s="160" t="s">
        <v>878</v>
      </c>
      <c r="D801" s="144" t="s">
        <v>593</v>
      </c>
      <c r="E801" s="161" t="s">
        <v>398</v>
      </c>
      <c r="F801" s="144" t="s">
        <v>434</v>
      </c>
      <c r="G801" s="144" t="s">
        <v>400</v>
      </c>
      <c r="H801" s="144" t="s">
        <v>594</v>
      </c>
      <c r="I801" s="144" t="s">
        <v>595</v>
      </c>
      <c r="J801" s="162">
        <v>203745</v>
      </c>
      <c r="K801" s="163">
        <v>203745</v>
      </c>
      <c r="L801" s="162">
        <v>203745</v>
      </c>
      <c r="M801" s="162">
        <v>0</v>
      </c>
      <c r="N801" s="162">
        <v>0</v>
      </c>
      <c r="O801" s="162">
        <v>0</v>
      </c>
      <c r="P801" s="163">
        <v>12520</v>
      </c>
      <c r="Q801" s="162">
        <v>12520</v>
      </c>
      <c r="R801" s="162">
        <v>0</v>
      </c>
      <c r="S801" s="162">
        <v>12520</v>
      </c>
      <c r="T801" s="162">
        <v>12520</v>
      </c>
      <c r="U801" s="162">
        <v>191225</v>
      </c>
      <c r="V801" s="162">
        <v>191225</v>
      </c>
      <c r="W801" s="162">
        <v>191225</v>
      </c>
      <c r="X801" s="162">
        <v>191225</v>
      </c>
      <c r="Y801" s="162">
        <v>0</v>
      </c>
      <c r="Z801" s="162">
        <v>0</v>
      </c>
      <c r="AA801" s="162">
        <v>0</v>
      </c>
      <c r="AB801" s="162">
        <v>0</v>
      </c>
      <c r="AC801" s="162">
        <v>0</v>
      </c>
      <c r="AD801" s="144" t="s">
        <v>911</v>
      </c>
      <c r="AE801" s="165" t="s">
        <v>913</v>
      </c>
      <c r="AF801" s="144" t="s">
        <v>951</v>
      </c>
      <c r="AG801" s="144" t="s">
        <v>1068</v>
      </c>
      <c r="AH801" s="144" t="s">
        <v>919</v>
      </c>
      <c r="AI801" s="144" t="s">
        <v>919</v>
      </c>
      <c r="AJ801" s="144" t="s">
        <v>919</v>
      </c>
      <c r="AK801" s="144" t="s">
        <v>912</v>
      </c>
      <c r="AL801" s="144" t="s">
        <v>1069</v>
      </c>
      <c r="AM801" s="144" t="s">
        <v>919</v>
      </c>
      <c r="AN801" s="144" t="s">
        <v>949</v>
      </c>
      <c r="AO801" s="144" t="s">
        <v>953</v>
      </c>
      <c r="AP801" s="144" t="s">
        <v>595</v>
      </c>
      <c r="AQ801" s="160" t="s">
        <v>922</v>
      </c>
      <c r="AR801" s="144" t="s">
        <v>923</v>
      </c>
    </row>
    <row r="802" spans="3:44">
      <c r="C802" s="160" t="s">
        <v>878</v>
      </c>
      <c r="D802" s="144" t="s">
        <v>443</v>
      </c>
      <c r="E802" s="161" t="s">
        <v>398</v>
      </c>
      <c r="F802" s="144" t="s">
        <v>434</v>
      </c>
      <c r="G802" s="144" t="s">
        <v>400</v>
      </c>
      <c r="H802" s="144" t="s">
        <v>444</v>
      </c>
      <c r="I802" s="144" t="s">
        <v>445</v>
      </c>
      <c r="J802" s="162">
        <v>1100000</v>
      </c>
      <c r="K802" s="163">
        <v>650000</v>
      </c>
      <c r="L802" s="162">
        <v>650000</v>
      </c>
      <c r="M802" s="162">
        <v>0</v>
      </c>
      <c r="N802" s="162">
        <v>0</v>
      </c>
      <c r="O802" s="162">
        <v>0</v>
      </c>
      <c r="P802" s="163">
        <v>576810.56000000006</v>
      </c>
      <c r="Q802" s="162">
        <v>576810.56000000006</v>
      </c>
      <c r="R802" s="162">
        <v>0</v>
      </c>
      <c r="S802" s="162">
        <v>576810.56000000006</v>
      </c>
      <c r="T802" s="162">
        <v>576810.56000000006</v>
      </c>
      <c r="U802" s="162">
        <v>73189.440000000002</v>
      </c>
      <c r="V802" s="162">
        <v>73189.440000000002</v>
      </c>
      <c r="W802" s="162">
        <v>73189.440000000002</v>
      </c>
      <c r="X802" s="162">
        <v>73189.440000000002</v>
      </c>
      <c r="Y802" s="162">
        <v>0</v>
      </c>
      <c r="Z802" s="162">
        <v>0</v>
      </c>
      <c r="AA802" s="162">
        <v>0</v>
      </c>
      <c r="AB802" s="164">
        <v>-450000</v>
      </c>
      <c r="AC802" s="162">
        <v>0</v>
      </c>
      <c r="AD802" s="144" t="s">
        <v>911</v>
      </c>
      <c r="AE802" s="165" t="s">
        <v>913</v>
      </c>
      <c r="AF802" s="144" t="s">
        <v>951</v>
      </c>
      <c r="AG802" s="144" t="s">
        <v>955</v>
      </c>
      <c r="AH802" s="144" t="s">
        <v>919</v>
      </c>
      <c r="AI802" s="144" t="s">
        <v>919</v>
      </c>
      <c r="AJ802" s="144" t="s">
        <v>919</v>
      </c>
      <c r="AK802" s="144" t="s">
        <v>912</v>
      </c>
      <c r="AL802" s="144" t="s">
        <v>919</v>
      </c>
      <c r="AM802" s="144" t="s">
        <v>919</v>
      </c>
      <c r="AN802" s="144" t="s">
        <v>949</v>
      </c>
      <c r="AO802" s="144" t="s">
        <v>953</v>
      </c>
      <c r="AP802" s="144" t="s">
        <v>445</v>
      </c>
      <c r="AQ802" s="160" t="s">
        <v>922</v>
      </c>
      <c r="AR802" s="144" t="s">
        <v>923</v>
      </c>
    </row>
    <row r="803" spans="3:44">
      <c r="C803" s="160" t="s">
        <v>878</v>
      </c>
      <c r="D803" s="144" t="s">
        <v>647</v>
      </c>
      <c r="E803" s="161" t="s">
        <v>398</v>
      </c>
      <c r="F803" s="144" t="s">
        <v>434</v>
      </c>
      <c r="G803" s="144" t="s">
        <v>400</v>
      </c>
      <c r="H803" s="144" t="s">
        <v>648</v>
      </c>
      <c r="I803" s="144" t="s">
        <v>649</v>
      </c>
      <c r="J803" s="162">
        <v>4000000</v>
      </c>
      <c r="K803" s="163">
        <v>2500000</v>
      </c>
      <c r="L803" s="162">
        <v>2500000</v>
      </c>
      <c r="M803" s="162">
        <v>0</v>
      </c>
      <c r="N803" s="162">
        <v>0</v>
      </c>
      <c r="O803" s="162">
        <v>0</v>
      </c>
      <c r="P803" s="163">
        <v>1194435.8400000001</v>
      </c>
      <c r="Q803" s="162">
        <v>1194435.8400000001</v>
      </c>
      <c r="R803" s="162">
        <v>0</v>
      </c>
      <c r="S803" s="162">
        <v>1194435.8400000001</v>
      </c>
      <c r="T803" s="162">
        <v>1194435.8400000001</v>
      </c>
      <c r="U803" s="162">
        <v>1305564.1599999999</v>
      </c>
      <c r="V803" s="162">
        <v>1305564.1599999999</v>
      </c>
      <c r="W803" s="162">
        <v>1305564.1599999999</v>
      </c>
      <c r="X803" s="162">
        <v>1305564.1599999999</v>
      </c>
      <c r="Y803" s="162">
        <v>0</v>
      </c>
      <c r="Z803" s="162">
        <v>0</v>
      </c>
      <c r="AA803" s="162">
        <v>0</v>
      </c>
      <c r="AB803" s="164">
        <v>-1500000</v>
      </c>
      <c r="AC803" s="162">
        <v>0</v>
      </c>
      <c r="AD803" s="144" t="s">
        <v>911</v>
      </c>
      <c r="AE803" s="165" t="s">
        <v>913</v>
      </c>
      <c r="AF803" s="144" t="s">
        <v>1021</v>
      </c>
      <c r="AG803" s="144" t="s">
        <v>1088</v>
      </c>
      <c r="AH803" s="144" t="s">
        <v>919</v>
      </c>
      <c r="AI803" s="144" t="s">
        <v>919</v>
      </c>
      <c r="AJ803" s="144" t="s">
        <v>919</v>
      </c>
      <c r="AK803" s="144" t="s">
        <v>912</v>
      </c>
      <c r="AL803" s="144" t="s">
        <v>919</v>
      </c>
      <c r="AM803" s="144" t="s">
        <v>919</v>
      </c>
      <c r="AN803" s="144" t="s">
        <v>949</v>
      </c>
      <c r="AO803" s="144" t="s">
        <v>1023</v>
      </c>
      <c r="AP803" s="144" t="s">
        <v>649</v>
      </c>
      <c r="AQ803" s="160" t="s">
        <v>922</v>
      </c>
      <c r="AR803" s="144" t="s">
        <v>923</v>
      </c>
    </row>
    <row r="804" spans="3:44">
      <c r="C804" s="160" t="s">
        <v>878</v>
      </c>
      <c r="D804" s="144" t="s">
        <v>650</v>
      </c>
      <c r="E804" s="161" t="s">
        <v>398</v>
      </c>
      <c r="F804" s="144" t="s">
        <v>434</v>
      </c>
      <c r="G804" s="144" t="s">
        <v>400</v>
      </c>
      <c r="H804" s="144" t="s">
        <v>651</v>
      </c>
      <c r="I804" s="144" t="s">
        <v>652</v>
      </c>
      <c r="J804" s="162">
        <v>68750</v>
      </c>
      <c r="K804" s="163">
        <v>125000</v>
      </c>
      <c r="L804" s="162">
        <v>125000</v>
      </c>
      <c r="M804" s="162">
        <v>0</v>
      </c>
      <c r="N804" s="162">
        <v>0</v>
      </c>
      <c r="O804" s="162">
        <v>0</v>
      </c>
      <c r="P804" s="163">
        <v>39948.9</v>
      </c>
      <c r="Q804" s="162">
        <v>39948.9</v>
      </c>
      <c r="R804" s="162">
        <v>0</v>
      </c>
      <c r="S804" s="162">
        <v>39948.9</v>
      </c>
      <c r="T804" s="162">
        <v>39948.9</v>
      </c>
      <c r="U804" s="162">
        <v>85051.1</v>
      </c>
      <c r="V804" s="162">
        <v>85051.1</v>
      </c>
      <c r="W804" s="162">
        <v>85051.1</v>
      </c>
      <c r="X804" s="162">
        <v>85051.1</v>
      </c>
      <c r="Y804" s="162">
        <v>0</v>
      </c>
      <c r="Z804" s="162">
        <v>0</v>
      </c>
      <c r="AA804" s="162">
        <v>0</v>
      </c>
      <c r="AB804" s="162">
        <v>0</v>
      </c>
      <c r="AC804" s="162">
        <v>56250</v>
      </c>
      <c r="AD804" s="144" t="s">
        <v>911</v>
      </c>
      <c r="AE804" s="165" t="s">
        <v>913</v>
      </c>
      <c r="AF804" s="144" t="s">
        <v>1021</v>
      </c>
      <c r="AG804" s="144" t="s">
        <v>1089</v>
      </c>
      <c r="AH804" s="144" t="s">
        <v>919</v>
      </c>
      <c r="AI804" s="144" t="s">
        <v>919</v>
      </c>
      <c r="AJ804" s="144" t="s">
        <v>919</v>
      </c>
      <c r="AK804" s="144" t="s">
        <v>912</v>
      </c>
      <c r="AL804" s="144" t="s">
        <v>919</v>
      </c>
      <c r="AM804" s="144" t="s">
        <v>919</v>
      </c>
      <c r="AN804" s="144" t="s">
        <v>949</v>
      </c>
      <c r="AO804" s="144" t="s">
        <v>1023</v>
      </c>
      <c r="AP804" s="144" t="s">
        <v>652</v>
      </c>
      <c r="AQ804" s="160" t="s">
        <v>922</v>
      </c>
      <c r="AR804" s="144" t="s">
        <v>923</v>
      </c>
    </row>
    <row r="805" spans="3:44">
      <c r="C805" s="160" t="s">
        <v>878</v>
      </c>
      <c r="D805" s="144" t="s">
        <v>809</v>
      </c>
      <c r="E805" s="161" t="s">
        <v>398</v>
      </c>
      <c r="F805" s="144" t="s">
        <v>434</v>
      </c>
      <c r="G805" s="144" t="s">
        <v>400</v>
      </c>
      <c r="H805" s="144" t="s">
        <v>810</v>
      </c>
      <c r="I805" s="144" t="s">
        <v>811</v>
      </c>
      <c r="J805" s="162">
        <v>625000</v>
      </c>
      <c r="K805" s="163">
        <v>2000000</v>
      </c>
      <c r="L805" s="162">
        <v>2000000</v>
      </c>
      <c r="M805" s="162">
        <v>0</v>
      </c>
      <c r="N805" s="162">
        <v>0</v>
      </c>
      <c r="O805" s="162">
        <v>0</v>
      </c>
      <c r="P805" s="163">
        <v>1130000</v>
      </c>
      <c r="Q805" s="162">
        <v>1130000</v>
      </c>
      <c r="R805" s="162">
        <v>0</v>
      </c>
      <c r="S805" s="162">
        <v>1130000</v>
      </c>
      <c r="T805" s="162">
        <v>1130000</v>
      </c>
      <c r="U805" s="162">
        <v>870000</v>
      </c>
      <c r="V805" s="162">
        <v>870000</v>
      </c>
      <c r="W805" s="162">
        <v>870000</v>
      </c>
      <c r="X805" s="162">
        <v>870000</v>
      </c>
      <c r="Y805" s="162">
        <v>0</v>
      </c>
      <c r="Z805" s="162">
        <v>0</v>
      </c>
      <c r="AA805" s="162">
        <v>0</v>
      </c>
      <c r="AB805" s="162">
        <v>0</v>
      </c>
      <c r="AC805" s="162">
        <v>1375000</v>
      </c>
      <c r="AD805" s="144" t="s">
        <v>911</v>
      </c>
      <c r="AE805" s="165" t="s">
        <v>913</v>
      </c>
      <c r="AF805" s="144" t="s">
        <v>1021</v>
      </c>
      <c r="AG805" s="144" t="s">
        <v>1142</v>
      </c>
      <c r="AH805" s="144" t="s">
        <v>919</v>
      </c>
      <c r="AI805" s="144" t="s">
        <v>919</v>
      </c>
      <c r="AJ805" s="144" t="s">
        <v>919</v>
      </c>
      <c r="AK805" s="144" t="s">
        <v>912</v>
      </c>
      <c r="AL805" s="144" t="s">
        <v>919</v>
      </c>
      <c r="AM805" s="144" t="s">
        <v>919</v>
      </c>
      <c r="AN805" s="144" t="s">
        <v>949</v>
      </c>
      <c r="AO805" s="144" t="s">
        <v>1023</v>
      </c>
      <c r="AP805" s="144" t="s">
        <v>811</v>
      </c>
      <c r="AQ805" s="160" t="s">
        <v>922</v>
      </c>
      <c r="AR805" s="144" t="s">
        <v>923</v>
      </c>
    </row>
    <row r="806" spans="3:44">
      <c r="C806" s="160" t="s">
        <v>878</v>
      </c>
      <c r="D806" s="144" t="s">
        <v>523</v>
      </c>
      <c r="E806" s="161" t="s">
        <v>398</v>
      </c>
      <c r="F806" s="144" t="s">
        <v>434</v>
      </c>
      <c r="G806" s="144" t="s">
        <v>400</v>
      </c>
      <c r="H806" s="144" t="s">
        <v>524</v>
      </c>
      <c r="I806" s="144" t="s">
        <v>524</v>
      </c>
      <c r="J806" s="162">
        <v>76245000</v>
      </c>
      <c r="K806" s="163">
        <v>90878502</v>
      </c>
      <c r="L806" s="162">
        <v>90878502</v>
      </c>
      <c r="M806" s="162">
        <v>0</v>
      </c>
      <c r="N806" s="162">
        <v>0</v>
      </c>
      <c r="O806" s="162">
        <v>0</v>
      </c>
      <c r="P806" s="163">
        <v>89644740.810000002</v>
      </c>
      <c r="Q806" s="162">
        <v>81836290.030000001</v>
      </c>
      <c r="R806" s="162">
        <v>0</v>
      </c>
      <c r="S806" s="162">
        <v>89644740.810000002</v>
      </c>
      <c r="T806" s="162">
        <v>89644740.810000002</v>
      </c>
      <c r="U806" s="162">
        <v>1233761.19</v>
      </c>
      <c r="V806" s="162">
        <v>1233761.19</v>
      </c>
      <c r="W806" s="162">
        <v>1233761.19</v>
      </c>
      <c r="X806" s="162">
        <v>1233761.19</v>
      </c>
      <c r="Y806" s="162">
        <v>0</v>
      </c>
      <c r="Z806" s="162">
        <v>0</v>
      </c>
      <c r="AA806" s="162">
        <v>0</v>
      </c>
      <c r="AB806" s="162">
        <v>0</v>
      </c>
      <c r="AC806" s="162">
        <v>14633502</v>
      </c>
      <c r="AD806" s="144" t="s">
        <v>911</v>
      </c>
      <c r="AE806" s="165" t="s">
        <v>913</v>
      </c>
      <c r="AF806" s="144" t="s">
        <v>1021</v>
      </c>
      <c r="AG806" s="144" t="s">
        <v>1022</v>
      </c>
      <c r="AH806" s="144" t="s">
        <v>919</v>
      </c>
      <c r="AI806" s="144" t="s">
        <v>919</v>
      </c>
      <c r="AJ806" s="144" t="s">
        <v>919</v>
      </c>
      <c r="AK806" s="144" t="s">
        <v>912</v>
      </c>
      <c r="AL806" s="144" t="s">
        <v>919</v>
      </c>
      <c r="AM806" s="144" t="s">
        <v>919</v>
      </c>
      <c r="AN806" s="144" t="s">
        <v>949</v>
      </c>
      <c r="AO806" s="144" t="s">
        <v>1023</v>
      </c>
      <c r="AP806" s="144" t="s">
        <v>524</v>
      </c>
      <c r="AQ806" s="160" t="s">
        <v>922</v>
      </c>
      <c r="AR806" s="144" t="s">
        <v>923</v>
      </c>
    </row>
    <row r="807" spans="3:44">
      <c r="C807" s="160" t="s">
        <v>878</v>
      </c>
      <c r="D807" s="144" t="s">
        <v>525</v>
      </c>
      <c r="E807" s="161" t="s">
        <v>398</v>
      </c>
      <c r="F807" s="144" t="s">
        <v>434</v>
      </c>
      <c r="G807" s="144" t="s">
        <v>400</v>
      </c>
      <c r="H807" s="144" t="s">
        <v>526</v>
      </c>
      <c r="I807" s="144" t="s">
        <v>527</v>
      </c>
      <c r="J807" s="162">
        <v>62780000</v>
      </c>
      <c r="K807" s="163">
        <v>58700000</v>
      </c>
      <c r="L807" s="162">
        <v>58700000</v>
      </c>
      <c r="M807" s="162">
        <v>0</v>
      </c>
      <c r="N807" s="162">
        <v>0</v>
      </c>
      <c r="O807" s="162">
        <v>0</v>
      </c>
      <c r="P807" s="163">
        <v>57134013.549999997</v>
      </c>
      <c r="Q807" s="162">
        <v>57134013.549999997</v>
      </c>
      <c r="R807" s="162">
        <v>0</v>
      </c>
      <c r="S807" s="162">
        <v>57134013.549999997</v>
      </c>
      <c r="T807" s="162">
        <v>57134013.549999997</v>
      </c>
      <c r="U807" s="162">
        <v>1565986.45</v>
      </c>
      <c r="V807" s="162">
        <v>1565986.45</v>
      </c>
      <c r="W807" s="162">
        <v>1565986.45</v>
      </c>
      <c r="X807" s="162">
        <v>1565986.45</v>
      </c>
      <c r="Y807" s="162">
        <v>0</v>
      </c>
      <c r="Z807" s="162">
        <v>0</v>
      </c>
      <c r="AA807" s="162">
        <v>0</v>
      </c>
      <c r="AB807" s="164">
        <v>-4080000</v>
      </c>
      <c r="AC807" s="162">
        <v>0</v>
      </c>
      <c r="AD807" s="144" t="s">
        <v>911</v>
      </c>
      <c r="AE807" s="165" t="s">
        <v>913</v>
      </c>
      <c r="AF807" s="144" t="s">
        <v>1021</v>
      </c>
      <c r="AG807" s="144" t="s">
        <v>1024</v>
      </c>
      <c r="AH807" s="144" t="s">
        <v>919</v>
      </c>
      <c r="AI807" s="144" t="s">
        <v>919</v>
      </c>
      <c r="AJ807" s="144" t="s">
        <v>919</v>
      </c>
      <c r="AK807" s="144" t="s">
        <v>912</v>
      </c>
      <c r="AL807" s="144" t="s">
        <v>919</v>
      </c>
      <c r="AM807" s="144" t="s">
        <v>919</v>
      </c>
      <c r="AN807" s="144" t="s">
        <v>949</v>
      </c>
      <c r="AO807" s="144" t="s">
        <v>1023</v>
      </c>
      <c r="AP807" s="144" t="s">
        <v>527</v>
      </c>
      <c r="AQ807" s="160" t="s">
        <v>922</v>
      </c>
      <c r="AR807" s="144" t="s">
        <v>923</v>
      </c>
    </row>
    <row r="808" spans="3:44">
      <c r="C808" s="160" t="s">
        <v>878</v>
      </c>
      <c r="D808" s="144" t="s">
        <v>528</v>
      </c>
      <c r="E808" s="161" t="s">
        <v>398</v>
      </c>
      <c r="F808" s="144" t="s">
        <v>434</v>
      </c>
      <c r="G808" s="144" t="s">
        <v>400</v>
      </c>
      <c r="H808" s="144" t="s">
        <v>529</v>
      </c>
      <c r="I808" s="144" t="s">
        <v>530</v>
      </c>
      <c r="J808" s="162">
        <v>40000</v>
      </c>
      <c r="K808" s="163">
        <v>40000</v>
      </c>
      <c r="L808" s="162">
        <v>40000</v>
      </c>
      <c r="M808" s="162">
        <v>0</v>
      </c>
      <c r="N808" s="162">
        <v>0</v>
      </c>
      <c r="O808" s="162">
        <v>0</v>
      </c>
      <c r="P808" s="163">
        <v>5470</v>
      </c>
      <c r="Q808" s="162">
        <v>5470</v>
      </c>
      <c r="R808" s="162">
        <v>0</v>
      </c>
      <c r="S808" s="162">
        <v>5470</v>
      </c>
      <c r="T808" s="162">
        <v>5470</v>
      </c>
      <c r="U808" s="162">
        <v>34530</v>
      </c>
      <c r="V808" s="162">
        <v>34530</v>
      </c>
      <c r="W808" s="162">
        <v>34530</v>
      </c>
      <c r="X808" s="162">
        <v>34530</v>
      </c>
      <c r="Y808" s="162">
        <v>0</v>
      </c>
      <c r="Z808" s="162">
        <v>0</v>
      </c>
      <c r="AA808" s="162">
        <v>0</v>
      </c>
      <c r="AB808" s="162">
        <v>0</v>
      </c>
      <c r="AC808" s="162">
        <v>0</v>
      </c>
      <c r="AD808" s="144" t="s">
        <v>911</v>
      </c>
      <c r="AE808" s="165" t="s">
        <v>913</v>
      </c>
      <c r="AF808" s="144" t="s">
        <v>956</v>
      </c>
      <c r="AG808" s="144" t="s">
        <v>1025</v>
      </c>
      <c r="AH808" s="144" t="s">
        <v>919</v>
      </c>
      <c r="AI808" s="144" t="s">
        <v>919</v>
      </c>
      <c r="AJ808" s="144" t="s">
        <v>919</v>
      </c>
      <c r="AK808" s="144" t="s">
        <v>912</v>
      </c>
      <c r="AL808" s="144" t="s">
        <v>919</v>
      </c>
      <c r="AM808" s="144" t="s">
        <v>919</v>
      </c>
      <c r="AN808" s="144" t="s">
        <v>949</v>
      </c>
      <c r="AO808" s="144" t="s">
        <v>958</v>
      </c>
      <c r="AP808" s="144" t="s">
        <v>530</v>
      </c>
      <c r="AQ808" s="160" t="s">
        <v>922</v>
      </c>
      <c r="AR808" s="144" t="s">
        <v>923</v>
      </c>
    </row>
    <row r="809" spans="3:44">
      <c r="C809" s="160" t="s">
        <v>878</v>
      </c>
      <c r="D809" s="144" t="s">
        <v>446</v>
      </c>
      <c r="E809" s="161" t="s">
        <v>398</v>
      </c>
      <c r="F809" s="144" t="s">
        <v>434</v>
      </c>
      <c r="G809" s="144" t="s">
        <v>400</v>
      </c>
      <c r="H809" s="144" t="s">
        <v>447</v>
      </c>
      <c r="I809" s="144" t="s">
        <v>448</v>
      </c>
      <c r="J809" s="162">
        <v>25000</v>
      </c>
      <c r="K809" s="163">
        <v>25000</v>
      </c>
      <c r="L809" s="162">
        <v>25000</v>
      </c>
      <c r="M809" s="162">
        <v>0</v>
      </c>
      <c r="N809" s="162">
        <v>0</v>
      </c>
      <c r="O809" s="162">
        <v>0</v>
      </c>
      <c r="P809" s="163">
        <v>0</v>
      </c>
      <c r="Q809" s="162">
        <v>0</v>
      </c>
      <c r="R809" s="162">
        <v>0</v>
      </c>
      <c r="S809" s="162">
        <v>0</v>
      </c>
      <c r="T809" s="162">
        <v>0</v>
      </c>
      <c r="U809" s="162">
        <v>25000</v>
      </c>
      <c r="V809" s="162">
        <v>25000</v>
      </c>
      <c r="W809" s="162">
        <v>25000</v>
      </c>
      <c r="X809" s="162">
        <v>25000</v>
      </c>
      <c r="Y809" s="162">
        <v>0</v>
      </c>
      <c r="Z809" s="162">
        <v>0</v>
      </c>
      <c r="AA809" s="162">
        <v>0</v>
      </c>
      <c r="AB809" s="162">
        <v>0</v>
      </c>
      <c r="AC809" s="162">
        <v>0</v>
      </c>
      <c r="AD809" s="144" t="s">
        <v>911</v>
      </c>
      <c r="AE809" s="165" t="s">
        <v>913</v>
      </c>
      <c r="AF809" s="144" t="s">
        <v>956</v>
      </c>
      <c r="AG809" s="144" t="s">
        <v>957</v>
      </c>
      <c r="AH809" s="144" t="s">
        <v>919</v>
      </c>
      <c r="AI809" s="144" t="s">
        <v>919</v>
      </c>
      <c r="AJ809" s="144" t="s">
        <v>919</v>
      </c>
      <c r="AK809" s="144" t="s">
        <v>912</v>
      </c>
      <c r="AL809" s="144" t="s">
        <v>919</v>
      </c>
      <c r="AM809" s="144" t="s">
        <v>919</v>
      </c>
      <c r="AN809" s="144" t="s">
        <v>949</v>
      </c>
      <c r="AO809" s="144" t="s">
        <v>958</v>
      </c>
      <c r="AP809" s="144" t="s">
        <v>448</v>
      </c>
      <c r="AQ809" s="160" t="s">
        <v>922</v>
      </c>
      <c r="AR809" s="144" t="s">
        <v>923</v>
      </c>
    </row>
    <row r="810" spans="3:44">
      <c r="C810" s="160" t="s">
        <v>878</v>
      </c>
      <c r="D810" s="144" t="s">
        <v>449</v>
      </c>
      <c r="E810" s="161" t="s">
        <v>398</v>
      </c>
      <c r="F810" s="144" t="s">
        <v>434</v>
      </c>
      <c r="G810" s="144" t="s">
        <v>400</v>
      </c>
      <c r="H810" s="144" t="s">
        <v>450</v>
      </c>
      <c r="I810" s="144" t="s">
        <v>450</v>
      </c>
      <c r="J810" s="162">
        <v>20900000</v>
      </c>
      <c r="K810" s="163">
        <v>17400000</v>
      </c>
      <c r="L810" s="162">
        <v>17400000</v>
      </c>
      <c r="M810" s="162">
        <v>0</v>
      </c>
      <c r="N810" s="162">
        <v>0</v>
      </c>
      <c r="O810" s="162">
        <v>0</v>
      </c>
      <c r="P810" s="163">
        <v>13121987.98</v>
      </c>
      <c r="Q810" s="162">
        <v>13121987.98</v>
      </c>
      <c r="R810" s="162">
        <v>0</v>
      </c>
      <c r="S810" s="162">
        <v>13121987.98</v>
      </c>
      <c r="T810" s="162">
        <v>13121987.98</v>
      </c>
      <c r="U810" s="162">
        <v>4278012.0199999996</v>
      </c>
      <c r="V810" s="162">
        <v>4278012.0199999996</v>
      </c>
      <c r="W810" s="162">
        <v>4278012.0199999996</v>
      </c>
      <c r="X810" s="162">
        <v>4278012.0199999996</v>
      </c>
      <c r="Y810" s="162">
        <v>0</v>
      </c>
      <c r="Z810" s="162">
        <v>0</v>
      </c>
      <c r="AA810" s="162">
        <v>0</v>
      </c>
      <c r="AB810" s="164">
        <v>-3500000</v>
      </c>
      <c r="AC810" s="162">
        <v>0</v>
      </c>
      <c r="AD810" s="144" t="s">
        <v>911</v>
      </c>
      <c r="AE810" s="165" t="s">
        <v>913</v>
      </c>
      <c r="AF810" s="144" t="s">
        <v>959</v>
      </c>
      <c r="AG810" s="144" t="s">
        <v>960</v>
      </c>
      <c r="AH810" s="144" t="s">
        <v>919</v>
      </c>
      <c r="AI810" s="144" t="s">
        <v>919</v>
      </c>
      <c r="AJ810" s="144" t="s">
        <v>919</v>
      </c>
      <c r="AK810" s="144" t="s">
        <v>912</v>
      </c>
      <c r="AL810" s="144" t="s">
        <v>919</v>
      </c>
      <c r="AM810" s="144" t="s">
        <v>919</v>
      </c>
      <c r="AN810" s="144" t="s">
        <v>949</v>
      </c>
      <c r="AO810" s="144" t="s">
        <v>961</v>
      </c>
      <c r="AP810" s="144" t="s">
        <v>450</v>
      </c>
      <c r="AQ810" s="160" t="s">
        <v>922</v>
      </c>
      <c r="AR810" s="144" t="s">
        <v>923</v>
      </c>
    </row>
    <row r="811" spans="3:44">
      <c r="C811" s="160" t="s">
        <v>878</v>
      </c>
      <c r="D811" s="144" t="s">
        <v>596</v>
      </c>
      <c r="E811" s="161" t="s">
        <v>398</v>
      </c>
      <c r="F811" s="144" t="s">
        <v>434</v>
      </c>
      <c r="G811" s="144" t="s">
        <v>400</v>
      </c>
      <c r="H811" s="144" t="s">
        <v>597</v>
      </c>
      <c r="I811" s="144" t="s">
        <v>598</v>
      </c>
      <c r="J811" s="162">
        <v>13540000</v>
      </c>
      <c r="K811" s="163">
        <v>14940000</v>
      </c>
      <c r="L811" s="162">
        <v>14940000</v>
      </c>
      <c r="M811" s="162">
        <v>0</v>
      </c>
      <c r="N811" s="162">
        <v>0</v>
      </c>
      <c r="O811" s="162">
        <v>0</v>
      </c>
      <c r="P811" s="163">
        <v>14864202.560000001</v>
      </c>
      <c r="Q811" s="162">
        <v>14348978.85</v>
      </c>
      <c r="R811" s="162">
        <v>0</v>
      </c>
      <c r="S811" s="162">
        <v>14864202.560000001</v>
      </c>
      <c r="T811" s="162">
        <v>14864202.560000001</v>
      </c>
      <c r="U811" s="162">
        <v>75797.440000000002</v>
      </c>
      <c r="V811" s="162">
        <v>75797.440000000002</v>
      </c>
      <c r="W811" s="162">
        <v>75797.440000000002</v>
      </c>
      <c r="X811" s="162">
        <v>75797.440000000002</v>
      </c>
      <c r="Y811" s="162">
        <v>0</v>
      </c>
      <c r="Z811" s="162">
        <v>0</v>
      </c>
      <c r="AA811" s="162">
        <v>0</v>
      </c>
      <c r="AB811" s="162">
        <v>0</v>
      </c>
      <c r="AC811" s="162">
        <v>1400000</v>
      </c>
      <c r="AD811" s="144" t="s">
        <v>911</v>
      </c>
      <c r="AE811" s="165" t="s">
        <v>913</v>
      </c>
      <c r="AF811" s="144" t="s">
        <v>962</v>
      </c>
      <c r="AG811" s="144" t="s">
        <v>1070</v>
      </c>
      <c r="AH811" s="144" t="s">
        <v>919</v>
      </c>
      <c r="AI811" s="144" t="s">
        <v>919</v>
      </c>
      <c r="AJ811" s="144" t="s">
        <v>919</v>
      </c>
      <c r="AK811" s="144" t="s">
        <v>912</v>
      </c>
      <c r="AL811" s="144" t="s">
        <v>919</v>
      </c>
      <c r="AM811" s="144" t="s">
        <v>919</v>
      </c>
      <c r="AN811" s="144" t="s">
        <v>949</v>
      </c>
      <c r="AO811" s="144" t="s">
        <v>965</v>
      </c>
      <c r="AP811" s="144" t="s">
        <v>598</v>
      </c>
      <c r="AQ811" s="160" t="s">
        <v>922</v>
      </c>
      <c r="AR811" s="144" t="s">
        <v>923</v>
      </c>
    </row>
    <row r="812" spans="3:44">
      <c r="C812" s="160" t="s">
        <v>878</v>
      </c>
      <c r="D812" s="144" t="s">
        <v>599</v>
      </c>
      <c r="E812" s="161" t="s">
        <v>398</v>
      </c>
      <c r="F812" s="144" t="s">
        <v>434</v>
      </c>
      <c r="G812" s="144" t="s">
        <v>400</v>
      </c>
      <c r="H812" s="144" t="s">
        <v>600</v>
      </c>
      <c r="I812" s="144" t="s">
        <v>601</v>
      </c>
      <c r="J812" s="162">
        <v>3120000</v>
      </c>
      <c r="K812" s="163">
        <v>2920000</v>
      </c>
      <c r="L812" s="162">
        <v>2920000</v>
      </c>
      <c r="M812" s="162">
        <v>0</v>
      </c>
      <c r="N812" s="162">
        <v>0</v>
      </c>
      <c r="O812" s="162">
        <v>0</v>
      </c>
      <c r="P812" s="163">
        <v>2878704.04</v>
      </c>
      <c r="Q812" s="162">
        <v>2878704.04</v>
      </c>
      <c r="R812" s="162">
        <v>0</v>
      </c>
      <c r="S812" s="162">
        <v>2878704.04</v>
      </c>
      <c r="T812" s="162">
        <v>2878704.04</v>
      </c>
      <c r="U812" s="162">
        <v>41295.96</v>
      </c>
      <c r="V812" s="162">
        <v>41295.96</v>
      </c>
      <c r="W812" s="162">
        <v>41295.96</v>
      </c>
      <c r="X812" s="162">
        <v>41295.96</v>
      </c>
      <c r="Y812" s="162">
        <v>0</v>
      </c>
      <c r="Z812" s="162">
        <v>0</v>
      </c>
      <c r="AA812" s="162">
        <v>0</v>
      </c>
      <c r="AB812" s="164">
        <v>-200000</v>
      </c>
      <c r="AC812" s="162">
        <v>0</v>
      </c>
      <c r="AD812" s="144" t="s">
        <v>911</v>
      </c>
      <c r="AE812" s="165" t="s">
        <v>913</v>
      </c>
      <c r="AF812" s="144" t="s">
        <v>962</v>
      </c>
      <c r="AG812" s="144" t="s">
        <v>1071</v>
      </c>
      <c r="AH812" s="144" t="s">
        <v>919</v>
      </c>
      <c r="AI812" s="144" t="s">
        <v>919</v>
      </c>
      <c r="AJ812" s="144" t="s">
        <v>919</v>
      </c>
      <c r="AK812" s="144" t="s">
        <v>912</v>
      </c>
      <c r="AL812" s="144" t="s">
        <v>1072</v>
      </c>
      <c r="AM812" s="144" t="s">
        <v>919</v>
      </c>
      <c r="AN812" s="144" t="s">
        <v>949</v>
      </c>
      <c r="AO812" s="144" t="s">
        <v>965</v>
      </c>
      <c r="AP812" s="144" t="s">
        <v>601</v>
      </c>
      <c r="AQ812" s="160" t="s">
        <v>922</v>
      </c>
      <c r="AR812" s="144" t="s">
        <v>923</v>
      </c>
    </row>
    <row r="813" spans="3:44">
      <c r="C813" s="160" t="s">
        <v>878</v>
      </c>
      <c r="D813" s="144" t="s">
        <v>531</v>
      </c>
      <c r="E813" s="161" t="s">
        <v>398</v>
      </c>
      <c r="F813" s="144" t="s">
        <v>434</v>
      </c>
      <c r="G813" s="144" t="s">
        <v>400</v>
      </c>
      <c r="H813" s="144" t="s">
        <v>532</v>
      </c>
      <c r="I813" s="144" t="s">
        <v>533</v>
      </c>
      <c r="J813" s="162">
        <v>1200000</v>
      </c>
      <c r="K813" s="163">
        <v>800000</v>
      </c>
      <c r="L813" s="162">
        <v>800000</v>
      </c>
      <c r="M813" s="162">
        <v>0</v>
      </c>
      <c r="N813" s="162">
        <v>0</v>
      </c>
      <c r="O813" s="162">
        <v>0</v>
      </c>
      <c r="P813" s="163">
        <v>793761.98</v>
      </c>
      <c r="Q813" s="162">
        <v>793761.98</v>
      </c>
      <c r="R813" s="162">
        <v>0</v>
      </c>
      <c r="S813" s="162">
        <v>793761.98</v>
      </c>
      <c r="T813" s="162">
        <v>793761.98</v>
      </c>
      <c r="U813" s="162">
        <v>6238.02</v>
      </c>
      <c r="V813" s="162">
        <v>6238.02</v>
      </c>
      <c r="W813" s="162">
        <v>6238.02</v>
      </c>
      <c r="X813" s="162">
        <v>6238.02</v>
      </c>
      <c r="Y813" s="162">
        <v>0</v>
      </c>
      <c r="Z813" s="162">
        <v>0</v>
      </c>
      <c r="AA813" s="162">
        <v>0</v>
      </c>
      <c r="AB813" s="164">
        <v>-400000</v>
      </c>
      <c r="AC813" s="162">
        <v>0</v>
      </c>
      <c r="AD813" s="144" t="s">
        <v>911</v>
      </c>
      <c r="AE813" s="165" t="s">
        <v>913</v>
      </c>
      <c r="AF813" s="144" t="s">
        <v>962</v>
      </c>
      <c r="AG813" s="144" t="s">
        <v>1026</v>
      </c>
      <c r="AH813" s="144" t="s">
        <v>919</v>
      </c>
      <c r="AI813" s="144" t="s">
        <v>919</v>
      </c>
      <c r="AJ813" s="144" t="s">
        <v>919</v>
      </c>
      <c r="AK813" s="144" t="s">
        <v>912</v>
      </c>
      <c r="AL813" s="144" t="s">
        <v>919</v>
      </c>
      <c r="AM813" s="144" t="s">
        <v>919</v>
      </c>
      <c r="AN813" s="144" t="s">
        <v>949</v>
      </c>
      <c r="AO813" s="144" t="s">
        <v>965</v>
      </c>
      <c r="AP813" s="144" t="s">
        <v>533</v>
      </c>
      <c r="AQ813" s="160" t="s">
        <v>922</v>
      </c>
      <c r="AR813" s="144" t="s">
        <v>923</v>
      </c>
    </row>
    <row r="814" spans="3:44">
      <c r="C814" s="160" t="s">
        <v>878</v>
      </c>
      <c r="D814" s="144" t="s">
        <v>534</v>
      </c>
      <c r="E814" s="161" t="s">
        <v>398</v>
      </c>
      <c r="F814" s="144" t="s">
        <v>434</v>
      </c>
      <c r="G814" s="144" t="s">
        <v>400</v>
      </c>
      <c r="H814" s="144" t="s">
        <v>535</v>
      </c>
      <c r="I814" s="144" t="s">
        <v>536</v>
      </c>
      <c r="J814" s="162">
        <v>6000000</v>
      </c>
      <c r="K814" s="163">
        <v>6000000</v>
      </c>
      <c r="L814" s="162">
        <v>6000000</v>
      </c>
      <c r="M814" s="162">
        <v>0</v>
      </c>
      <c r="N814" s="162">
        <v>0</v>
      </c>
      <c r="O814" s="162">
        <v>0</v>
      </c>
      <c r="P814" s="163">
        <v>5998464.5800000001</v>
      </c>
      <c r="Q814" s="162">
        <v>5998464.5800000001</v>
      </c>
      <c r="R814" s="162">
        <v>0</v>
      </c>
      <c r="S814" s="162">
        <v>5998464.5800000001</v>
      </c>
      <c r="T814" s="162">
        <v>5998464.5800000001</v>
      </c>
      <c r="U814" s="162">
        <v>1535.42</v>
      </c>
      <c r="V814" s="162">
        <v>1535.42</v>
      </c>
      <c r="W814" s="162">
        <v>1535.42</v>
      </c>
      <c r="X814" s="162">
        <v>1535.42</v>
      </c>
      <c r="Y814" s="162">
        <v>0</v>
      </c>
      <c r="Z814" s="162">
        <v>0</v>
      </c>
      <c r="AA814" s="162">
        <v>0</v>
      </c>
      <c r="AB814" s="162">
        <v>0</v>
      </c>
      <c r="AC814" s="162">
        <v>0</v>
      </c>
      <c r="AD814" s="144" t="s">
        <v>911</v>
      </c>
      <c r="AE814" s="165" t="s">
        <v>913</v>
      </c>
      <c r="AF814" s="144" t="s">
        <v>962</v>
      </c>
      <c r="AG814" s="144" t="s">
        <v>1027</v>
      </c>
      <c r="AH814" s="144" t="s">
        <v>919</v>
      </c>
      <c r="AI814" s="144" t="s">
        <v>919</v>
      </c>
      <c r="AJ814" s="144" t="s">
        <v>919</v>
      </c>
      <c r="AK814" s="144" t="s">
        <v>912</v>
      </c>
      <c r="AL814" s="144" t="s">
        <v>1028</v>
      </c>
      <c r="AM814" s="144" t="s">
        <v>919</v>
      </c>
      <c r="AN814" s="144" t="s">
        <v>949</v>
      </c>
      <c r="AO814" s="144" t="s">
        <v>965</v>
      </c>
      <c r="AP814" s="144" t="s">
        <v>536</v>
      </c>
      <c r="AQ814" s="160" t="s">
        <v>922</v>
      </c>
      <c r="AR814" s="144" t="s">
        <v>923</v>
      </c>
    </row>
    <row r="815" spans="3:44">
      <c r="C815" s="160" t="s">
        <v>878</v>
      </c>
      <c r="D815" s="144" t="s">
        <v>451</v>
      </c>
      <c r="E815" s="161" t="s">
        <v>398</v>
      </c>
      <c r="F815" s="144" t="s">
        <v>434</v>
      </c>
      <c r="G815" s="144" t="s">
        <v>400</v>
      </c>
      <c r="H815" s="144" t="s">
        <v>452</v>
      </c>
      <c r="I815" s="144" t="s">
        <v>453</v>
      </c>
      <c r="J815" s="162">
        <v>74735272</v>
      </c>
      <c r="K815" s="163">
        <v>67051770</v>
      </c>
      <c r="L815" s="162">
        <v>67051770</v>
      </c>
      <c r="M815" s="162">
        <v>0</v>
      </c>
      <c r="N815" s="162">
        <v>0</v>
      </c>
      <c r="O815" s="162">
        <v>0</v>
      </c>
      <c r="P815" s="163">
        <v>65827914.200000003</v>
      </c>
      <c r="Q815" s="162">
        <v>62359599.600000001</v>
      </c>
      <c r="R815" s="162">
        <v>0</v>
      </c>
      <c r="S815" s="162">
        <v>65827914.200000003</v>
      </c>
      <c r="T815" s="162">
        <v>65827914.200000003</v>
      </c>
      <c r="U815" s="162">
        <v>1223855.8</v>
      </c>
      <c r="V815" s="162">
        <v>1223855.8</v>
      </c>
      <c r="W815" s="162">
        <v>1223855.8</v>
      </c>
      <c r="X815" s="162">
        <v>1223855.8</v>
      </c>
      <c r="Y815" s="162">
        <v>0</v>
      </c>
      <c r="Z815" s="162">
        <v>0</v>
      </c>
      <c r="AA815" s="162">
        <v>0</v>
      </c>
      <c r="AB815" s="164">
        <v>-7683502</v>
      </c>
      <c r="AC815" s="162">
        <v>0</v>
      </c>
      <c r="AD815" s="144" t="s">
        <v>911</v>
      </c>
      <c r="AE815" s="165" t="s">
        <v>913</v>
      </c>
      <c r="AF815" s="144" t="s">
        <v>962</v>
      </c>
      <c r="AG815" s="144" t="s">
        <v>963</v>
      </c>
      <c r="AH815" s="144" t="s">
        <v>919</v>
      </c>
      <c r="AI815" s="144" t="s">
        <v>919</v>
      </c>
      <c r="AJ815" s="144" t="s">
        <v>919</v>
      </c>
      <c r="AK815" s="144" t="s">
        <v>912</v>
      </c>
      <c r="AL815" s="144" t="s">
        <v>964</v>
      </c>
      <c r="AM815" s="144" t="s">
        <v>919</v>
      </c>
      <c r="AN815" s="144" t="s">
        <v>949</v>
      </c>
      <c r="AO815" s="144" t="s">
        <v>965</v>
      </c>
      <c r="AP815" s="144" t="s">
        <v>453</v>
      </c>
      <c r="AQ815" s="160" t="s">
        <v>922</v>
      </c>
      <c r="AR815" s="144" t="s">
        <v>923</v>
      </c>
    </row>
    <row r="816" spans="3:44">
      <c r="C816" s="160" t="s">
        <v>878</v>
      </c>
      <c r="D816" s="144" t="s">
        <v>540</v>
      </c>
      <c r="E816" s="161" t="s">
        <v>398</v>
      </c>
      <c r="F816" s="144" t="s">
        <v>492</v>
      </c>
      <c r="G816" s="144" t="s">
        <v>400</v>
      </c>
      <c r="H816" s="144" t="s">
        <v>541</v>
      </c>
      <c r="I816" s="144" t="s">
        <v>541</v>
      </c>
      <c r="J816" s="162">
        <v>1500000</v>
      </c>
      <c r="K816" s="163">
        <v>1500000</v>
      </c>
      <c r="L816" s="162">
        <v>1500000</v>
      </c>
      <c r="M816" s="162">
        <v>0</v>
      </c>
      <c r="N816" s="162">
        <v>0</v>
      </c>
      <c r="O816" s="162">
        <v>0</v>
      </c>
      <c r="P816" s="163">
        <v>608222.51</v>
      </c>
      <c r="Q816" s="162">
        <v>608222.51</v>
      </c>
      <c r="R816" s="162">
        <v>0</v>
      </c>
      <c r="S816" s="162">
        <v>608222.51</v>
      </c>
      <c r="T816" s="162">
        <v>608222.51</v>
      </c>
      <c r="U816" s="162">
        <v>891777.49</v>
      </c>
      <c r="V816" s="162">
        <v>891777.49</v>
      </c>
      <c r="W816" s="162">
        <v>891777.49</v>
      </c>
      <c r="X816" s="162">
        <v>891777.49</v>
      </c>
      <c r="Y816" s="162">
        <v>0</v>
      </c>
      <c r="Z816" s="162">
        <v>0</v>
      </c>
      <c r="AA816" s="162">
        <v>0</v>
      </c>
      <c r="AB816" s="162">
        <v>0</v>
      </c>
      <c r="AC816" s="162">
        <v>0</v>
      </c>
      <c r="AD816" s="144" t="s">
        <v>911</v>
      </c>
      <c r="AE816" s="165" t="s">
        <v>913</v>
      </c>
      <c r="AF816" s="144" t="s">
        <v>1030</v>
      </c>
      <c r="AG816" s="144" t="s">
        <v>1031</v>
      </c>
      <c r="AH816" s="144" t="s">
        <v>919</v>
      </c>
      <c r="AI816" s="144" t="s">
        <v>919</v>
      </c>
      <c r="AJ816" s="144" t="s">
        <v>919</v>
      </c>
      <c r="AK816" s="144" t="s">
        <v>912</v>
      </c>
      <c r="AL816" s="144" t="s">
        <v>919</v>
      </c>
      <c r="AM816" s="144" t="s">
        <v>919</v>
      </c>
      <c r="AN816" s="144" t="s">
        <v>949</v>
      </c>
      <c r="AO816" s="144" t="s">
        <v>1032</v>
      </c>
      <c r="AP816" s="144" t="s">
        <v>541</v>
      </c>
      <c r="AQ816" s="160" t="s">
        <v>922</v>
      </c>
      <c r="AR816" s="144" t="s">
        <v>923</v>
      </c>
    </row>
    <row r="817" spans="3:44">
      <c r="C817" s="160" t="s">
        <v>878</v>
      </c>
      <c r="D817" s="144" t="s">
        <v>544</v>
      </c>
      <c r="E817" s="161" t="s">
        <v>398</v>
      </c>
      <c r="F817" s="144" t="s">
        <v>434</v>
      </c>
      <c r="G817" s="144" t="s">
        <v>400</v>
      </c>
      <c r="H817" s="144" t="s">
        <v>545</v>
      </c>
      <c r="I817" s="144" t="s">
        <v>546</v>
      </c>
      <c r="J817" s="162">
        <v>724000</v>
      </c>
      <c r="K817" s="163">
        <v>724000</v>
      </c>
      <c r="L817" s="162">
        <v>724000</v>
      </c>
      <c r="M817" s="162">
        <v>0</v>
      </c>
      <c r="N817" s="162">
        <v>0</v>
      </c>
      <c r="O817" s="162">
        <v>0</v>
      </c>
      <c r="P817" s="163">
        <v>197000</v>
      </c>
      <c r="Q817" s="162">
        <v>197000</v>
      </c>
      <c r="R817" s="162">
        <v>0</v>
      </c>
      <c r="S817" s="162">
        <v>197000</v>
      </c>
      <c r="T817" s="162">
        <v>197000</v>
      </c>
      <c r="U817" s="162">
        <v>527000</v>
      </c>
      <c r="V817" s="162">
        <v>527000</v>
      </c>
      <c r="W817" s="162">
        <v>527000</v>
      </c>
      <c r="X817" s="162">
        <v>527000</v>
      </c>
      <c r="Y817" s="162">
        <v>0</v>
      </c>
      <c r="Z817" s="162">
        <v>0</v>
      </c>
      <c r="AA817" s="162">
        <v>0</v>
      </c>
      <c r="AB817" s="162">
        <v>0</v>
      </c>
      <c r="AC817" s="162">
        <v>0</v>
      </c>
      <c r="AD817" s="144" t="s">
        <v>911</v>
      </c>
      <c r="AE817" s="165" t="s">
        <v>914</v>
      </c>
      <c r="AF817" s="144" t="s">
        <v>969</v>
      </c>
      <c r="AG817" s="144" t="s">
        <v>1034</v>
      </c>
      <c r="AH817" s="144" t="s">
        <v>919</v>
      </c>
      <c r="AI817" s="144" t="s">
        <v>919</v>
      </c>
      <c r="AJ817" s="144" t="s">
        <v>919</v>
      </c>
      <c r="AK817" s="144" t="s">
        <v>912</v>
      </c>
      <c r="AL817" s="144" t="s">
        <v>919</v>
      </c>
      <c r="AM817" s="144" t="s">
        <v>919</v>
      </c>
      <c r="AN817" s="144" t="s">
        <v>971</v>
      </c>
      <c r="AO817" s="144" t="s">
        <v>972</v>
      </c>
      <c r="AP817" s="144" t="s">
        <v>546</v>
      </c>
      <c r="AQ817" s="160" t="s">
        <v>922</v>
      </c>
      <c r="AR817" s="144" t="s">
        <v>923</v>
      </c>
    </row>
    <row r="818" spans="3:44">
      <c r="C818" s="160" t="s">
        <v>878</v>
      </c>
      <c r="D818" s="144" t="s">
        <v>457</v>
      </c>
      <c r="E818" s="161" t="s">
        <v>398</v>
      </c>
      <c r="F818" s="144" t="s">
        <v>434</v>
      </c>
      <c r="G818" s="144" t="s">
        <v>400</v>
      </c>
      <c r="H818" s="144" t="s">
        <v>458</v>
      </c>
      <c r="I818" s="144" t="s">
        <v>459</v>
      </c>
      <c r="J818" s="162">
        <v>800000</v>
      </c>
      <c r="K818" s="163">
        <v>800000</v>
      </c>
      <c r="L818" s="162">
        <v>800000</v>
      </c>
      <c r="M818" s="162">
        <v>0</v>
      </c>
      <c r="N818" s="162">
        <v>0</v>
      </c>
      <c r="O818" s="162">
        <v>0</v>
      </c>
      <c r="P818" s="163">
        <v>677771.82</v>
      </c>
      <c r="Q818" s="162">
        <v>677771.82</v>
      </c>
      <c r="R818" s="162">
        <v>0</v>
      </c>
      <c r="S818" s="162">
        <v>677771.82</v>
      </c>
      <c r="T818" s="162">
        <v>677771.82</v>
      </c>
      <c r="U818" s="162">
        <v>122228.18</v>
      </c>
      <c r="V818" s="162">
        <v>122228.18</v>
      </c>
      <c r="W818" s="162">
        <v>122228.18</v>
      </c>
      <c r="X818" s="162">
        <v>122228.18</v>
      </c>
      <c r="Y818" s="162">
        <v>0</v>
      </c>
      <c r="Z818" s="162">
        <v>0</v>
      </c>
      <c r="AA818" s="162">
        <v>0</v>
      </c>
      <c r="AB818" s="162">
        <v>0</v>
      </c>
      <c r="AC818" s="162">
        <v>0</v>
      </c>
      <c r="AD818" s="144" t="s">
        <v>911</v>
      </c>
      <c r="AE818" s="165" t="s">
        <v>914</v>
      </c>
      <c r="AF818" s="144" t="s">
        <v>969</v>
      </c>
      <c r="AG818" s="144" t="s">
        <v>970</v>
      </c>
      <c r="AH818" s="144" t="s">
        <v>919</v>
      </c>
      <c r="AI818" s="144" t="s">
        <v>919</v>
      </c>
      <c r="AJ818" s="144" t="s">
        <v>919</v>
      </c>
      <c r="AK818" s="144" t="s">
        <v>912</v>
      </c>
      <c r="AL818" s="144" t="s">
        <v>919</v>
      </c>
      <c r="AM818" s="144" t="s">
        <v>919</v>
      </c>
      <c r="AN818" s="144" t="s">
        <v>971</v>
      </c>
      <c r="AO818" s="144" t="s">
        <v>972</v>
      </c>
      <c r="AP818" s="144" t="s">
        <v>459</v>
      </c>
      <c r="AQ818" s="160" t="s">
        <v>922</v>
      </c>
      <c r="AR818" s="144" t="s">
        <v>923</v>
      </c>
    </row>
    <row r="819" spans="3:44">
      <c r="C819" s="160" t="s">
        <v>878</v>
      </c>
      <c r="D819" s="144" t="s">
        <v>611</v>
      </c>
      <c r="E819" s="161" t="s">
        <v>398</v>
      </c>
      <c r="F819" s="144" t="s">
        <v>434</v>
      </c>
      <c r="G819" s="144" t="s">
        <v>400</v>
      </c>
      <c r="H819" s="144" t="s">
        <v>612</v>
      </c>
      <c r="I819" s="144" t="s">
        <v>613</v>
      </c>
      <c r="J819" s="162">
        <v>200000</v>
      </c>
      <c r="K819" s="163">
        <v>200000</v>
      </c>
      <c r="L819" s="162">
        <v>200000</v>
      </c>
      <c r="M819" s="162">
        <v>0</v>
      </c>
      <c r="N819" s="162">
        <v>0</v>
      </c>
      <c r="O819" s="162">
        <v>0</v>
      </c>
      <c r="P819" s="163">
        <v>126177.22</v>
      </c>
      <c r="Q819" s="162">
        <v>126177.22</v>
      </c>
      <c r="R819" s="162">
        <v>0</v>
      </c>
      <c r="S819" s="162">
        <v>126177.22</v>
      </c>
      <c r="T819" s="162">
        <v>126177.22</v>
      </c>
      <c r="U819" s="162">
        <v>73822.78</v>
      </c>
      <c r="V819" s="162">
        <v>73822.78</v>
      </c>
      <c r="W819" s="162">
        <v>73822.78</v>
      </c>
      <c r="X819" s="162">
        <v>73822.78</v>
      </c>
      <c r="Y819" s="162">
        <v>0</v>
      </c>
      <c r="Z819" s="162">
        <v>0</v>
      </c>
      <c r="AA819" s="162">
        <v>0</v>
      </c>
      <c r="AB819" s="162">
        <v>0</v>
      </c>
      <c r="AC819" s="162">
        <v>0</v>
      </c>
      <c r="AD819" s="144" t="s">
        <v>911</v>
      </c>
      <c r="AE819" s="165" t="s">
        <v>914</v>
      </c>
      <c r="AF819" s="144" t="s">
        <v>1038</v>
      </c>
      <c r="AG819" s="144" t="s">
        <v>1076</v>
      </c>
      <c r="AH819" s="144" t="s">
        <v>919</v>
      </c>
      <c r="AI819" s="144" t="s">
        <v>919</v>
      </c>
      <c r="AJ819" s="144" t="s">
        <v>919</v>
      </c>
      <c r="AK819" s="144" t="s">
        <v>912</v>
      </c>
      <c r="AL819" s="144" t="s">
        <v>919</v>
      </c>
      <c r="AM819" s="144" t="s">
        <v>919</v>
      </c>
      <c r="AN819" s="144" t="s">
        <v>971</v>
      </c>
      <c r="AO819" s="144" t="s">
        <v>1040</v>
      </c>
      <c r="AP819" s="144" t="s">
        <v>613</v>
      </c>
      <c r="AQ819" s="160" t="s">
        <v>922</v>
      </c>
      <c r="AR819" s="144" t="s">
        <v>923</v>
      </c>
    </row>
    <row r="820" spans="3:44">
      <c r="C820" s="160" t="s">
        <v>878</v>
      </c>
      <c r="D820" s="144" t="s">
        <v>555</v>
      </c>
      <c r="E820" s="161" t="s">
        <v>398</v>
      </c>
      <c r="F820" s="144" t="s">
        <v>434</v>
      </c>
      <c r="G820" s="144" t="s">
        <v>400</v>
      </c>
      <c r="H820" s="144" t="s">
        <v>556</v>
      </c>
      <c r="I820" s="144" t="s">
        <v>557</v>
      </c>
      <c r="J820" s="162">
        <v>240000</v>
      </c>
      <c r="K820" s="163">
        <v>240000</v>
      </c>
      <c r="L820" s="162">
        <v>240000</v>
      </c>
      <c r="M820" s="162">
        <v>0</v>
      </c>
      <c r="N820" s="162">
        <v>0</v>
      </c>
      <c r="O820" s="162">
        <v>0</v>
      </c>
      <c r="P820" s="163">
        <v>239850.27</v>
      </c>
      <c r="Q820" s="162">
        <v>239850.27</v>
      </c>
      <c r="R820" s="162">
        <v>0</v>
      </c>
      <c r="S820" s="162">
        <v>239850.27</v>
      </c>
      <c r="T820" s="162">
        <v>239850.27</v>
      </c>
      <c r="U820" s="162">
        <v>149.72999999999999</v>
      </c>
      <c r="V820" s="162">
        <v>149.72999999999999</v>
      </c>
      <c r="W820" s="162">
        <v>149.72999999999999</v>
      </c>
      <c r="X820" s="162">
        <v>149.72999999999999</v>
      </c>
      <c r="Y820" s="162">
        <v>0</v>
      </c>
      <c r="Z820" s="162">
        <v>0</v>
      </c>
      <c r="AA820" s="162">
        <v>0</v>
      </c>
      <c r="AB820" s="162">
        <v>0</v>
      </c>
      <c r="AC820" s="162">
        <v>0</v>
      </c>
      <c r="AD820" s="144" t="s">
        <v>911</v>
      </c>
      <c r="AE820" s="165" t="s">
        <v>914</v>
      </c>
      <c r="AF820" s="144" t="s">
        <v>1038</v>
      </c>
      <c r="AG820" s="144" t="s">
        <v>1041</v>
      </c>
      <c r="AH820" s="144" t="s">
        <v>919</v>
      </c>
      <c r="AI820" s="144" t="s">
        <v>919</v>
      </c>
      <c r="AJ820" s="144" t="s">
        <v>919</v>
      </c>
      <c r="AK820" s="144" t="s">
        <v>912</v>
      </c>
      <c r="AL820" s="144" t="s">
        <v>1042</v>
      </c>
      <c r="AM820" s="144" t="s">
        <v>919</v>
      </c>
      <c r="AN820" s="144" t="s">
        <v>971</v>
      </c>
      <c r="AO820" s="144" t="s">
        <v>1040</v>
      </c>
      <c r="AP820" s="144" t="s">
        <v>557</v>
      </c>
      <c r="AQ820" s="160" t="s">
        <v>922</v>
      </c>
      <c r="AR820" s="144" t="s">
        <v>923</v>
      </c>
    </row>
    <row r="821" spans="3:44">
      <c r="C821" s="160" t="s">
        <v>878</v>
      </c>
      <c r="D821" s="144" t="s">
        <v>460</v>
      </c>
      <c r="E821" s="161" t="s">
        <v>398</v>
      </c>
      <c r="F821" s="144" t="s">
        <v>434</v>
      </c>
      <c r="G821" s="144" t="s">
        <v>400</v>
      </c>
      <c r="H821" s="144" t="s">
        <v>461</v>
      </c>
      <c r="I821" s="144" t="s">
        <v>462</v>
      </c>
      <c r="J821" s="162">
        <v>40000</v>
      </c>
      <c r="K821" s="163">
        <v>40000</v>
      </c>
      <c r="L821" s="162">
        <v>40000</v>
      </c>
      <c r="M821" s="162">
        <v>0</v>
      </c>
      <c r="N821" s="162">
        <v>0</v>
      </c>
      <c r="O821" s="162">
        <v>0</v>
      </c>
      <c r="P821" s="163">
        <v>38759</v>
      </c>
      <c r="Q821" s="162">
        <v>38759</v>
      </c>
      <c r="R821" s="162">
        <v>0</v>
      </c>
      <c r="S821" s="162">
        <v>38759</v>
      </c>
      <c r="T821" s="162">
        <v>38759</v>
      </c>
      <c r="U821" s="162">
        <v>1241</v>
      </c>
      <c r="V821" s="162">
        <v>1241</v>
      </c>
      <c r="W821" s="162">
        <v>1241</v>
      </c>
      <c r="X821" s="162">
        <v>1241</v>
      </c>
      <c r="Y821" s="162">
        <v>0</v>
      </c>
      <c r="Z821" s="162">
        <v>0</v>
      </c>
      <c r="AA821" s="162">
        <v>0</v>
      </c>
      <c r="AB821" s="162">
        <v>0</v>
      </c>
      <c r="AC821" s="162">
        <v>0</v>
      </c>
      <c r="AD821" s="144" t="s">
        <v>911</v>
      </c>
      <c r="AE821" s="165" t="s">
        <v>914</v>
      </c>
      <c r="AF821" s="144" t="s">
        <v>973</v>
      </c>
      <c r="AG821" s="144" t="s">
        <v>974</v>
      </c>
      <c r="AH821" s="144" t="s">
        <v>919</v>
      </c>
      <c r="AI821" s="144" t="s">
        <v>919</v>
      </c>
      <c r="AJ821" s="144" t="s">
        <v>919</v>
      </c>
      <c r="AK821" s="144" t="s">
        <v>912</v>
      </c>
      <c r="AL821" s="144" t="s">
        <v>919</v>
      </c>
      <c r="AM821" s="144" t="s">
        <v>919</v>
      </c>
      <c r="AN821" s="144" t="s">
        <v>971</v>
      </c>
      <c r="AO821" s="144" t="s">
        <v>975</v>
      </c>
      <c r="AP821" s="144" t="s">
        <v>462</v>
      </c>
      <c r="AQ821" s="160" t="s">
        <v>922</v>
      </c>
      <c r="AR821" s="144" t="s">
        <v>923</v>
      </c>
    </row>
    <row r="822" spans="3:44">
      <c r="C822" s="160" t="s">
        <v>878</v>
      </c>
      <c r="D822" s="144" t="s">
        <v>463</v>
      </c>
      <c r="E822" s="161" t="s">
        <v>398</v>
      </c>
      <c r="F822" s="144" t="s">
        <v>434</v>
      </c>
      <c r="G822" s="144" t="s">
        <v>400</v>
      </c>
      <c r="H822" s="144" t="s">
        <v>464</v>
      </c>
      <c r="I822" s="144" t="s">
        <v>465</v>
      </c>
      <c r="J822" s="162">
        <v>120000</v>
      </c>
      <c r="K822" s="163">
        <v>120000</v>
      </c>
      <c r="L822" s="162">
        <v>120000</v>
      </c>
      <c r="M822" s="162">
        <v>0</v>
      </c>
      <c r="N822" s="162">
        <v>0</v>
      </c>
      <c r="O822" s="162">
        <v>0</v>
      </c>
      <c r="P822" s="163">
        <v>107440.68</v>
      </c>
      <c r="Q822" s="162">
        <v>80303.33</v>
      </c>
      <c r="R822" s="162">
        <v>0</v>
      </c>
      <c r="S822" s="162">
        <v>107440.68</v>
      </c>
      <c r="T822" s="162">
        <v>107440.68</v>
      </c>
      <c r="U822" s="162">
        <v>12559.32</v>
      </c>
      <c r="V822" s="162">
        <v>12559.32</v>
      </c>
      <c r="W822" s="162">
        <v>12559.32</v>
      </c>
      <c r="X822" s="162">
        <v>12559.32</v>
      </c>
      <c r="Y822" s="162">
        <v>0</v>
      </c>
      <c r="Z822" s="162">
        <v>0</v>
      </c>
      <c r="AA822" s="162">
        <v>0</v>
      </c>
      <c r="AB822" s="162">
        <v>0</v>
      </c>
      <c r="AC822" s="162">
        <v>0</v>
      </c>
      <c r="AD822" s="144" t="s">
        <v>911</v>
      </c>
      <c r="AE822" s="165" t="s">
        <v>914</v>
      </c>
      <c r="AF822" s="144" t="s">
        <v>976</v>
      </c>
      <c r="AG822" s="144" t="s">
        <v>977</v>
      </c>
      <c r="AH822" s="144" t="s">
        <v>919</v>
      </c>
      <c r="AI822" s="144" t="s">
        <v>919</v>
      </c>
      <c r="AJ822" s="144" t="s">
        <v>919</v>
      </c>
      <c r="AK822" s="144" t="s">
        <v>912</v>
      </c>
      <c r="AL822" s="144" t="s">
        <v>919</v>
      </c>
      <c r="AM822" s="144" t="s">
        <v>919</v>
      </c>
      <c r="AN822" s="144" t="s">
        <v>971</v>
      </c>
      <c r="AO822" s="144" t="s">
        <v>978</v>
      </c>
      <c r="AP822" s="144" t="s">
        <v>465</v>
      </c>
      <c r="AQ822" s="160" t="s">
        <v>922</v>
      </c>
      <c r="AR822" s="144" t="s">
        <v>923</v>
      </c>
    </row>
    <row r="823" spans="3:44">
      <c r="C823" s="160" t="s">
        <v>878</v>
      </c>
      <c r="D823" s="144" t="s">
        <v>671</v>
      </c>
      <c r="E823" s="161" t="s">
        <v>398</v>
      </c>
      <c r="F823" s="144" t="s">
        <v>434</v>
      </c>
      <c r="G823" s="144" t="s">
        <v>400</v>
      </c>
      <c r="H823" s="144" t="s">
        <v>672</v>
      </c>
      <c r="I823" s="144" t="s">
        <v>673</v>
      </c>
      <c r="J823" s="162">
        <v>150000</v>
      </c>
      <c r="K823" s="163">
        <v>150000</v>
      </c>
      <c r="L823" s="162">
        <v>150000</v>
      </c>
      <c r="M823" s="162">
        <v>0</v>
      </c>
      <c r="N823" s="162">
        <v>0</v>
      </c>
      <c r="O823" s="162">
        <v>0</v>
      </c>
      <c r="P823" s="163">
        <v>149250</v>
      </c>
      <c r="Q823" s="162">
        <v>149250</v>
      </c>
      <c r="R823" s="162">
        <v>0</v>
      </c>
      <c r="S823" s="162">
        <v>149250</v>
      </c>
      <c r="T823" s="162">
        <v>149250</v>
      </c>
      <c r="U823" s="162">
        <v>750</v>
      </c>
      <c r="V823" s="162">
        <v>750</v>
      </c>
      <c r="W823" s="162">
        <v>750</v>
      </c>
      <c r="X823" s="162">
        <v>750</v>
      </c>
      <c r="Y823" s="162">
        <v>0</v>
      </c>
      <c r="Z823" s="162">
        <v>0</v>
      </c>
      <c r="AA823" s="162">
        <v>0</v>
      </c>
      <c r="AB823" s="162">
        <v>0</v>
      </c>
      <c r="AC823" s="162">
        <v>0</v>
      </c>
      <c r="AD823" s="144" t="s">
        <v>911</v>
      </c>
      <c r="AE823" s="165" t="s">
        <v>914</v>
      </c>
      <c r="AF823" s="144" t="s">
        <v>976</v>
      </c>
      <c r="AG823" s="144" t="s">
        <v>1098</v>
      </c>
      <c r="AH823" s="144" t="s">
        <v>919</v>
      </c>
      <c r="AI823" s="144" t="s">
        <v>919</v>
      </c>
      <c r="AJ823" s="144" t="s">
        <v>919</v>
      </c>
      <c r="AK823" s="144" t="s">
        <v>912</v>
      </c>
      <c r="AL823" s="144" t="s">
        <v>1099</v>
      </c>
      <c r="AM823" s="144" t="s">
        <v>919</v>
      </c>
      <c r="AN823" s="144" t="s">
        <v>971</v>
      </c>
      <c r="AO823" s="144" t="s">
        <v>978</v>
      </c>
      <c r="AP823" s="144" t="s">
        <v>673</v>
      </c>
      <c r="AQ823" s="160" t="s">
        <v>922</v>
      </c>
      <c r="AR823" s="144" t="s">
        <v>923</v>
      </c>
    </row>
    <row r="824" spans="3:44">
      <c r="C824" s="160" t="s">
        <v>878</v>
      </c>
      <c r="D824" s="144" t="s">
        <v>466</v>
      </c>
      <c r="E824" s="161" t="s">
        <v>398</v>
      </c>
      <c r="F824" s="144" t="s">
        <v>434</v>
      </c>
      <c r="G824" s="144" t="s">
        <v>400</v>
      </c>
      <c r="H824" s="144" t="s">
        <v>467</v>
      </c>
      <c r="I824" s="144" t="s">
        <v>468</v>
      </c>
      <c r="J824" s="162">
        <v>776000</v>
      </c>
      <c r="K824" s="163">
        <v>776000</v>
      </c>
      <c r="L824" s="162">
        <v>776000</v>
      </c>
      <c r="M824" s="162">
        <v>0</v>
      </c>
      <c r="N824" s="162">
        <v>0</v>
      </c>
      <c r="O824" s="162">
        <v>0</v>
      </c>
      <c r="P824" s="163">
        <v>763970.44</v>
      </c>
      <c r="Q824" s="162">
        <v>589923.55000000005</v>
      </c>
      <c r="R824" s="162">
        <v>0</v>
      </c>
      <c r="S824" s="162">
        <v>763970.44</v>
      </c>
      <c r="T824" s="162">
        <v>763970.44</v>
      </c>
      <c r="U824" s="162">
        <v>12029.56</v>
      </c>
      <c r="V824" s="162">
        <v>12029.56</v>
      </c>
      <c r="W824" s="162">
        <v>12029.56</v>
      </c>
      <c r="X824" s="162">
        <v>12029.56</v>
      </c>
      <c r="Y824" s="162">
        <v>0</v>
      </c>
      <c r="Z824" s="162">
        <v>0</v>
      </c>
      <c r="AA824" s="162">
        <v>0</v>
      </c>
      <c r="AB824" s="162">
        <v>0</v>
      </c>
      <c r="AC824" s="162">
        <v>0</v>
      </c>
      <c r="AD824" s="144" t="s">
        <v>911</v>
      </c>
      <c r="AE824" s="165" t="s">
        <v>914</v>
      </c>
      <c r="AF824" s="144" t="s">
        <v>976</v>
      </c>
      <c r="AG824" s="144" t="s">
        <v>979</v>
      </c>
      <c r="AH824" s="144" t="s">
        <v>919</v>
      </c>
      <c r="AI824" s="144" t="s">
        <v>919</v>
      </c>
      <c r="AJ824" s="144" t="s">
        <v>919</v>
      </c>
      <c r="AK824" s="144" t="s">
        <v>912</v>
      </c>
      <c r="AL824" s="144" t="s">
        <v>919</v>
      </c>
      <c r="AM824" s="144" t="s">
        <v>919</v>
      </c>
      <c r="AN824" s="144" t="s">
        <v>971</v>
      </c>
      <c r="AO824" s="144" t="s">
        <v>978</v>
      </c>
      <c r="AP824" s="144" t="s">
        <v>468</v>
      </c>
      <c r="AQ824" s="160" t="s">
        <v>922</v>
      </c>
      <c r="AR824" s="144" t="s">
        <v>923</v>
      </c>
    </row>
    <row r="825" spans="3:44">
      <c r="C825" s="160" t="s">
        <v>878</v>
      </c>
      <c r="D825" s="144" t="s">
        <v>674</v>
      </c>
      <c r="E825" s="161" t="s">
        <v>398</v>
      </c>
      <c r="F825" s="144" t="s">
        <v>434</v>
      </c>
      <c r="G825" s="144" t="s">
        <v>400</v>
      </c>
      <c r="H825" s="144" t="s">
        <v>675</v>
      </c>
      <c r="I825" s="144" t="s">
        <v>675</v>
      </c>
      <c r="J825" s="162">
        <v>20000</v>
      </c>
      <c r="K825" s="163">
        <v>20000</v>
      </c>
      <c r="L825" s="162">
        <v>20000</v>
      </c>
      <c r="M825" s="162">
        <v>0</v>
      </c>
      <c r="N825" s="162">
        <v>0</v>
      </c>
      <c r="O825" s="162">
        <v>0</v>
      </c>
      <c r="P825" s="163">
        <v>20000</v>
      </c>
      <c r="Q825" s="162">
        <v>20000</v>
      </c>
      <c r="R825" s="162">
        <v>0</v>
      </c>
      <c r="S825" s="162">
        <v>20000</v>
      </c>
      <c r="T825" s="162">
        <v>20000</v>
      </c>
      <c r="U825" s="162">
        <v>0</v>
      </c>
      <c r="V825" s="162">
        <v>0</v>
      </c>
      <c r="W825" s="162">
        <v>0</v>
      </c>
      <c r="X825" s="162">
        <v>0</v>
      </c>
      <c r="Y825" s="162">
        <v>0</v>
      </c>
      <c r="Z825" s="162">
        <v>0</v>
      </c>
      <c r="AA825" s="162">
        <v>0</v>
      </c>
      <c r="AB825" s="162">
        <v>0</v>
      </c>
      <c r="AC825" s="162">
        <v>0</v>
      </c>
      <c r="AD825" s="144" t="s">
        <v>911</v>
      </c>
      <c r="AE825" s="165" t="s">
        <v>914</v>
      </c>
      <c r="AF825" s="144" t="s">
        <v>976</v>
      </c>
      <c r="AG825" s="144" t="s">
        <v>1100</v>
      </c>
      <c r="AH825" s="144" t="s">
        <v>919</v>
      </c>
      <c r="AI825" s="144" t="s">
        <v>919</v>
      </c>
      <c r="AJ825" s="144" t="s">
        <v>919</v>
      </c>
      <c r="AK825" s="144" t="s">
        <v>912</v>
      </c>
      <c r="AL825" s="144" t="s">
        <v>919</v>
      </c>
      <c r="AM825" s="144" t="s">
        <v>919</v>
      </c>
      <c r="AN825" s="144" t="s">
        <v>971</v>
      </c>
      <c r="AO825" s="144" t="s">
        <v>978</v>
      </c>
      <c r="AP825" s="144" t="s">
        <v>675</v>
      </c>
      <c r="AQ825" s="160" t="s">
        <v>922</v>
      </c>
      <c r="AR825" s="144" t="s">
        <v>923</v>
      </c>
    </row>
    <row r="826" spans="3:44">
      <c r="C826" s="160" t="s">
        <v>878</v>
      </c>
      <c r="D826" s="144" t="s">
        <v>469</v>
      </c>
      <c r="E826" s="161" t="s">
        <v>398</v>
      </c>
      <c r="F826" s="144" t="s">
        <v>434</v>
      </c>
      <c r="G826" s="144" t="s">
        <v>400</v>
      </c>
      <c r="H826" s="144" t="s">
        <v>470</v>
      </c>
      <c r="I826" s="144" t="s">
        <v>471</v>
      </c>
      <c r="J826" s="162">
        <v>4275000</v>
      </c>
      <c r="K826" s="163">
        <v>4275000</v>
      </c>
      <c r="L826" s="162">
        <v>4275000</v>
      </c>
      <c r="M826" s="162">
        <v>0</v>
      </c>
      <c r="N826" s="162">
        <v>0</v>
      </c>
      <c r="O826" s="162">
        <v>0</v>
      </c>
      <c r="P826" s="163">
        <v>4269622.5199999996</v>
      </c>
      <c r="Q826" s="162">
        <v>4269622.5199999996</v>
      </c>
      <c r="R826" s="162">
        <v>0</v>
      </c>
      <c r="S826" s="162">
        <v>4269622.5199999996</v>
      </c>
      <c r="T826" s="162">
        <v>4269622.5199999996</v>
      </c>
      <c r="U826" s="162">
        <v>5377.48</v>
      </c>
      <c r="V826" s="162">
        <v>5377.48</v>
      </c>
      <c r="W826" s="162">
        <v>5377.48</v>
      </c>
      <c r="X826" s="162">
        <v>5377.48</v>
      </c>
      <c r="Y826" s="162">
        <v>0</v>
      </c>
      <c r="Z826" s="162">
        <v>0</v>
      </c>
      <c r="AA826" s="162">
        <v>0</v>
      </c>
      <c r="AB826" s="162">
        <v>0</v>
      </c>
      <c r="AC826" s="162">
        <v>0</v>
      </c>
      <c r="AD826" s="144" t="s">
        <v>911</v>
      </c>
      <c r="AE826" s="165" t="s">
        <v>914</v>
      </c>
      <c r="AF826" s="144" t="s">
        <v>976</v>
      </c>
      <c r="AG826" s="144" t="s">
        <v>980</v>
      </c>
      <c r="AH826" s="144" t="s">
        <v>919</v>
      </c>
      <c r="AI826" s="144" t="s">
        <v>919</v>
      </c>
      <c r="AJ826" s="144" t="s">
        <v>919</v>
      </c>
      <c r="AK826" s="144" t="s">
        <v>912</v>
      </c>
      <c r="AL826" s="144" t="s">
        <v>919</v>
      </c>
      <c r="AM826" s="144" t="s">
        <v>919</v>
      </c>
      <c r="AN826" s="144" t="s">
        <v>971</v>
      </c>
      <c r="AO826" s="144" t="s">
        <v>978</v>
      </c>
      <c r="AP826" s="144" t="s">
        <v>471</v>
      </c>
      <c r="AQ826" s="160" t="s">
        <v>922</v>
      </c>
      <c r="AR826" s="144" t="s">
        <v>923</v>
      </c>
    </row>
    <row r="827" spans="3:44">
      <c r="C827" s="160" t="s">
        <v>878</v>
      </c>
      <c r="D827" s="144" t="s">
        <v>485</v>
      </c>
      <c r="E827" s="161" t="s">
        <v>410</v>
      </c>
      <c r="F827" s="144" t="s">
        <v>479</v>
      </c>
      <c r="G827" s="144" t="s">
        <v>400</v>
      </c>
      <c r="H827" s="144" t="s">
        <v>486</v>
      </c>
      <c r="I827" s="144" t="s">
        <v>487</v>
      </c>
      <c r="J827" s="162">
        <v>240000</v>
      </c>
      <c r="K827" s="163">
        <v>240000</v>
      </c>
      <c r="L827" s="162">
        <v>240000</v>
      </c>
      <c r="M827" s="162">
        <v>0</v>
      </c>
      <c r="N827" s="162">
        <v>0</v>
      </c>
      <c r="O827" s="162">
        <v>0</v>
      </c>
      <c r="P827" s="163">
        <v>189105.5</v>
      </c>
      <c r="Q827" s="162">
        <v>189105.5</v>
      </c>
      <c r="R827" s="162">
        <v>0</v>
      </c>
      <c r="S827" s="162">
        <v>189105.5</v>
      </c>
      <c r="T827" s="162">
        <v>189105.5</v>
      </c>
      <c r="U827" s="162">
        <v>50894.5</v>
      </c>
      <c r="V827" s="162">
        <v>50894.5</v>
      </c>
      <c r="W827" s="162">
        <v>50894.5</v>
      </c>
      <c r="X827" s="162">
        <v>50894.5</v>
      </c>
      <c r="Y827" s="162">
        <v>0</v>
      </c>
      <c r="Z827" s="162">
        <v>0</v>
      </c>
      <c r="AA827" s="162">
        <v>0</v>
      </c>
      <c r="AB827" s="162">
        <v>0</v>
      </c>
      <c r="AC827" s="162">
        <v>0</v>
      </c>
      <c r="AD827" s="144" t="s">
        <v>911</v>
      </c>
      <c r="AE827" s="165" t="s">
        <v>915</v>
      </c>
      <c r="AF827" s="144" t="s">
        <v>983</v>
      </c>
      <c r="AG827" s="144" t="s">
        <v>988</v>
      </c>
      <c r="AH827" s="144" t="s">
        <v>919</v>
      </c>
      <c r="AI827" s="144" t="s">
        <v>919</v>
      </c>
      <c r="AJ827" s="144" t="s">
        <v>919</v>
      </c>
      <c r="AK827" s="144" t="s">
        <v>912</v>
      </c>
      <c r="AL827" s="144" t="s">
        <v>919</v>
      </c>
      <c r="AM827" s="144" t="s">
        <v>919</v>
      </c>
      <c r="AN827" s="144" t="s">
        <v>985</v>
      </c>
      <c r="AO827" s="144" t="s">
        <v>986</v>
      </c>
      <c r="AP827" s="144" t="s">
        <v>487</v>
      </c>
      <c r="AQ827" s="160" t="s">
        <v>922</v>
      </c>
      <c r="AR827" s="144" t="s">
        <v>929</v>
      </c>
    </row>
    <row r="828" spans="3:44">
      <c r="C828" s="160" t="s">
        <v>878</v>
      </c>
      <c r="D828" s="144" t="s">
        <v>623</v>
      </c>
      <c r="E828" s="161" t="s">
        <v>410</v>
      </c>
      <c r="F828" s="144" t="s">
        <v>479</v>
      </c>
      <c r="G828" s="144" t="s">
        <v>400</v>
      </c>
      <c r="H828" s="144" t="s">
        <v>624</v>
      </c>
      <c r="I828" s="144" t="s">
        <v>625</v>
      </c>
      <c r="J828" s="162">
        <v>20000000</v>
      </c>
      <c r="K828" s="163">
        <v>20000000</v>
      </c>
      <c r="L828" s="162">
        <v>20000000</v>
      </c>
      <c r="M828" s="162">
        <v>0</v>
      </c>
      <c r="N828" s="162">
        <v>0</v>
      </c>
      <c r="O828" s="162">
        <v>0</v>
      </c>
      <c r="P828" s="163">
        <v>19988191.690000001</v>
      </c>
      <c r="Q828" s="162">
        <v>19988191.690000001</v>
      </c>
      <c r="R828" s="162">
        <v>0</v>
      </c>
      <c r="S828" s="162">
        <v>19988191.690000001</v>
      </c>
      <c r="T828" s="162">
        <v>19988191.690000001</v>
      </c>
      <c r="U828" s="162">
        <v>11808.31</v>
      </c>
      <c r="V828" s="162">
        <v>11808.31</v>
      </c>
      <c r="W828" s="162">
        <v>11808.31</v>
      </c>
      <c r="X828" s="162">
        <v>11808.31</v>
      </c>
      <c r="Y828" s="162">
        <v>0</v>
      </c>
      <c r="Z828" s="162">
        <v>0</v>
      </c>
      <c r="AA828" s="162">
        <v>0</v>
      </c>
      <c r="AB828" s="162">
        <v>0</v>
      </c>
      <c r="AC828" s="162">
        <v>0</v>
      </c>
      <c r="AD828" s="144" t="s">
        <v>911</v>
      </c>
      <c r="AE828" s="165" t="s">
        <v>915</v>
      </c>
      <c r="AF828" s="144" t="s">
        <v>983</v>
      </c>
      <c r="AG828" s="144" t="s">
        <v>1080</v>
      </c>
      <c r="AH828" s="144" t="s">
        <v>919</v>
      </c>
      <c r="AI828" s="144" t="s">
        <v>919</v>
      </c>
      <c r="AJ828" s="144" t="s">
        <v>919</v>
      </c>
      <c r="AK828" s="144" t="s">
        <v>912</v>
      </c>
      <c r="AL828" s="144" t="s">
        <v>919</v>
      </c>
      <c r="AM828" s="144" t="s">
        <v>919</v>
      </c>
      <c r="AN828" s="144" t="s">
        <v>985</v>
      </c>
      <c r="AO828" s="144" t="s">
        <v>986</v>
      </c>
      <c r="AP828" s="144" t="s">
        <v>625</v>
      </c>
      <c r="AQ828" s="160" t="s">
        <v>922</v>
      </c>
      <c r="AR828" s="144" t="s">
        <v>929</v>
      </c>
    </row>
    <row r="829" spans="3:44">
      <c r="C829" s="160" t="s">
        <v>878</v>
      </c>
      <c r="D829" s="144" t="s">
        <v>679</v>
      </c>
      <c r="E829" s="161" t="s">
        <v>410</v>
      </c>
      <c r="F829" s="144" t="s">
        <v>479</v>
      </c>
      <c r="G829" s="144" t="s">
        <v>400</v>
      </c>
      <c r="H829" s="144" t="s">
        <v>680</v>
      </c>
      <c r="I829" s="144" t="s">
        <v>681</v>
      </c>
      <c r="J829" s="162">
        <v>1000000</v>
      </c>
      <c r="K829" s="163">
        <v>1000000</v>
      </c>
      <c r="L829" s="162">
        <v>1000000</v>
      </c>
      <c r="M829" s="162">
        <v>0</v>
      </c>
      <c r="N829" s="162">
        <v>0</v>
      </c>
      <c r="O829" s="162">
        <v>0</v>
      </c>
      <c r="P829" s="163">
        <v>997600</v>
      </c>
      <c r="Q829" s="162">
        <v>997600</v>
      </c>
      <c r="R829" s="162">
        <v>0</v>
      </c>
      <c r="S829" s="162">
        <v>997600</v>
      </c>
      <c r="T829" s="162">
        <v>997600</v>
      </c>
      <c r="U829" s="162">
        <v>2400</v>
      </c>
      <c r="V829" s="162">
        <v>2400</v>
      </c>
      <c r="W829" s="162">
        <v>2400</v>
      </c>
      <c r="X829" s="162">
        <v>2400</v>
      </c>
      <c r="Y829" s="162">
        <v>0</v>
      </c>
      <c r="Z829" s="162">
        <v>0</v>
      </c>
      <c r="AA829" s="162">
        <v>0</v>
      </c>
      <c r="AB829" s="162">
        <v>0</v>
      </c>
      <c r="AC829" s="162">
        <v>0</v>
      </c>
      <c r="AD829" s="144" t="s">
        <v>911</v>
      </c>
      <c r="AE829" s="165" t="s">
        <v>915</v>
      </c>
      <c r="AF829" s="144" t="s">
        <v>983</v>
      </c>
      <c r="AG829" s="144" t="s">
        <v>1103</v>
      </c>
      <c r="AH829" s="144" t="s">
        <v>919</v>
      </c>
      <c r="AI829" s="144" t="s">
        <v>919</v>
      </c>
      <c r="AJ829" s="144" t="s">
        <v>919</v>
      </c>
      <c r="AK829" s="144" t="s">
        <v>912</v>
      </c>
      <c r="AL829" s="144" t="s">
        <v>1104</v>
      </c>
      <c r="AM829" s="144" t="s">
        <v>919</v>
      </c>
      <c r="AN829" s="144" t="s">
        <v>985</v>
      </c>
      <c r="AO829" s="144" t="s">
        <v>986</v>
      </c>
      <c r="AP829" s="144" t="s">
        <v>681</v>
      </c>
      <c r="AQ829" s="160" t="s">
        <v>922</v>
      </c>
      <c r="AR829" s="144" t="s">
        <v>929</v>
      </c>
    </row>
    <row r="830" spans="3:44">
      <c r="C830" s="160" t="s">
        <v>878</v>
      </c>
      <c r="D830" s="144" t="s">
        <v>488</v>
      </c>
      <c r="E830" s="161" t="s">
        <v>410</v>
      </c>
      <c r="F830" s="144" t="s">
        <v>489</v>
      </c>
      <c r="G830" s="144" t="s">
        <v>400</v>
      </c>
      <c r="H830" s="144" t="s">
        <v>490</v>
      </c>
      <c r="I830" s="144" t="s">
        <v>490</v>
      </c>
      <c r="J830" s="162">
        <v>22309304</v>
      </c>
      <c r="K830" s="163">
        <v>22309304</v>
      </c>
      <c r="L830" s="162">
        <v>22309304</v>
      </c>
      <c r="M830" s="162">
        <v>0</v>
      </c>
      <c r="N830" s="162">
        <v>0</v>
      </c>
      <c r="O830" s="162">
        <v>0</v>
      </c>
      <c r="P830" s="163">
        <v>21838103.129999999</v>
      </c>
      <c r="Q830" s="162">
        <v>21838103.129999999</v>
      </c>
      <c r="R830" s="162">
        <v>0</v>
      </c>
      <c r="S830" s="162">
        <v>21838103.129999999</v>
      </c>
      <c r="T830" s="162">
        <v>21838103.129999999</v>
      </c>
      <c r="U830" s="162">
        <v>471200.87</v>
      </c>
      <c r="V830" s="162">
        <v>471200.87</v>
      </c>
      <c r="W830" s="162">
        <v>471200.87</v>
      </c>
      <c r="X830" s="162">
        <v>471200.87</v>
      </c>
      <c r="Y830" s="162">
        <v>0</v>
      </c>
      <c r="Z830" s="162">
        <v>0</v>
      </c>
      <c r="AA830" s="162">
        <v>0</v>
      </c>
      <c r="AB830" s="162">
        <v>0</v>
      </c>
      <c r="AC830" s="162">
        <v>0</v>
      </c>
      <c r="AD830" s="144" t="s">
        <v>911</v>
      </c>
      <c r="AE830" s="165" t="s">
        <v>915</v>
      </c>
      <c r="AF830" s="144" t="s">
        <v>989</v>
      </c>
      <c r="AG830" s="144" t="s">
        <v>990</v>
      </c>
      <c r="AH830" s="144" t="s">
        <v>919</v>
      </c>
      <c r="AI830" s="144" t="s">
        <v>919</v>
      </c>
      <c r="AJ830" s="144" t="s">
        <v>919</v>
      </c>
      <c r="AK830" s="144" t="s">
        <v>912</v>
      </c>
      <c r="AL830" s="144" t="s">
        <v>919</v>
      </c>
      <c r="AM830" s="144" t="s">
        <v>919</v>
      </c>
      <c r="AN830" s="144" t="s">
        <v>985</v>
      </c>
      <c r="AO830" s="144" t="s">
        <v>991</v>
      </c>
      <c r="AP830" s="144" t="s">
        <v>490</v>
      </c>
      <c r="AQ830" s="160" t="s">
        <v>922</v>
      </c>
      <c r="AR830" s="144" t="s">
        <v>929</v>
      </c>
    </row>
    <row r="831" spans="3:44">
      <c r="C831" s="160" t="s">
        <v>878</v>
      </c>
      <c r="D831" s="144" t="s">
        <v>894</v>
      </c>
      <c r="E831" s="161" t="s">
        <v>895</v>
      </c>
      <c r="F831" s="144" t="s">
        <v>492</v>
      </c>
      <c r="G831" s="144" t="s">
        <v>400</v>
      </c>
      <c r="H831" s="144" t="s">
        <v>559</v>
      </c>
      <c r="I831" s="144" t="s">
        <v>820</v>
      </c>
      <c r="J831" s="162">
        <v>0</v>
      </c>
      <c r="K831" s="163">
        <v>28016970.469999999</v>
      </c>
      <c r="L831" s="162">
        <v>28016970.469999999</v>
      </c>
      <c r="M831" s="162">
        <v>0</v>
      </c>
      <c r="N831" s="162">
        <v>0</v>
      </c>
      <c r="O831" s="162">
        <v>0</v>
      </c>
      <c r="P831" s="163">
        <v>28016970.469999999</v>
      </c>
      <c r="Q831" s="162">
        <v>28016970.469999999</v>
      </c>
      <c r="R831" s="162">
        <v>0</v>
      </c>
      <c r="S831" s="162">
        <v>28016970.469999999</v>
      </c>
      <c r="T831" s="162">
        <v>28016970.469999999</v>
      </c>
      <c r="U831" s="162">
        <v>0</v>
      </c>
      <c r="V831" s="162">
        <v>0</v>
      </c>
      <c r="W831" s="162">
        <v>0</v>
      </c>
      <c r="X831" s="162">
        <v>0</v>
      </c>
      <c r="Y831" s="162">
        <v>0</v>
      </c>
      <c r="Z831" s="162">
        <v>0</v>
      </c>
      <c r="AA831" s="162">
        <v>0</v>
      </c>
      <c r="AB831" s="162">
        <v>0</v>
      </c>
      <c r="AC831" s="162">
        <v>28016970.469999999</v>
      </c>
      <c r="AD831" s="144" t="s">
        <v>911</v>
      </c>
      <c r="AE831" s="165" t="s">
        <v>916</v>
      </c>
      <c r="AF831" s="144" t="s">
        <v>992</v>
      </c>
      <c r="AG831" s="144" t="s">
        <v>1043</v>
      </c>
      <c r="AH831" s="144" t="s">
        <v>1044</v>
      </c>
      <c r="AI831" s="144" t="s">
        <v>919</v>
      </c>
      <c r="AJ831" s="144" t="s">
        <v>919</v>
      </c>
      <c r="AK831" s="144" t="s">
        <v>912</v>
      </c>
      <c r="AL831" s="144" t="s">
        <v>1145</v>
      </c>
      <c r="AM831" s="144" t="s">
        <v>1146</v>
      </c>
      <c r="AN831" s="144" t="s">
        <v>994</v>
      </c>
      <c r="AO831" s="144" t="s">
        <v>995</v>
      </c>
      <c r="AP831" s="144" t="s">
        <v>1047</v>
      </c>
      <c r="AQ831" s="160" t="s">
        <v>922</v>
      </c>
      <c r="AR831" s="144" t="s">
        <v>1186</v>
      </c>
    </row>
    <row r="832" spans="3:44">
      <c r="C832" s="160" t="s">
        <v>878</v>
      </c>
      <c r="D832" s="144" t="s">
        <v>896</v>
      </c>
      <c r="E832" s="161" t="s">
        <v>398</v>
      </c>
      <c r="F832" s="144" t="s">
        <v>492</v>
      </c>
      <c r="G832" s="144" t="s">
        <v>400</v>
      </c>
      <c r="H832" s="144" t="s">
        <v>493</v>
      </c>
      <c r="I832" s="144" t="s">
        <v>494</v>
      </c>
      <c r="J832" s="162">
        <v>13995930</v>
      </c>
      <c r="K832" s="163">
        <v>13995930</v>
      </c>
      <c r="L832" s="162">
        <v>13995930</v>
      </c>
      <c r="M832" s="162">
        <v>0</v>
      </c>
      <c r="N832" s="162">
        <v>0</v>
      </c>
      <c r="O832" s="162">
        <v>0</v>
      </c>
      <c r="P832" s="163">
        <v>11286682.6</v>
      </c>
      <c r="Q832" s="162">
        <v>11286682.6</v>
      </c>
      <c r="R832" s="162">
        <v>0</v>
      </c>
      <c r="S832" s="162">
        <v>11286682.6</v>
      </c>
      <c r="T832" s="162">
        <v>11286682.6</v>
      </c>
      <c r="U832" s="162">
        <v>2709247.4</v>
      </c>
      <c r="V832" s="162">
        <v>2709247.4</v>
      </c>
      <c r="W832" s="162">
        <v>2709247.4</v>
      </c>
      <c r="X832" s="162">
        <v>2709247.4</v>
      </c>
      <c r="Y832" s="162">
        <v>0</v>
      </c>
      <c r="Z832" s="162">
        <v>0</v>
      </c>
      <c r="AA832" s="162">
        <v>0</v>
      </c>
      <c r="AB832" s="162">
        <v>0</v>
      </c>
      <c r="AC832" s="162">
        <v>0</v>
      </c>
      <c r="AD832" s="144" t="s">
        <v>911</v>
      </c>
      <c r="AE832" s="165" t="s">
        <v>916</v>
      </c>
      <c r="AF832" s="144" t="s">
        <v>992</v>
      </c>
      <c r="AG832" s="144" t="s">
        <v>993</v>
      </c>
      <c r="AH832" s="144" t="s">
        <v>934</v>
      </c>
      <c r="AI832" s="144" t="s">
        <v>919</v>
      </c>
      <c r="AJ832" s="144" t="s">
        <v>919</v>
      </c>
      <c r="AK832" s="144" t="s">
        <v>912</v>
      </c>
      <c r="AL832" s="144" t="s">
        <v>1048</v>
      </c>
      <c r="AM832" s="144" t="s">
        <v>1010</v>
      </c>
      <c r="AN832" s="144" t="s">
        <v>994</v>
      </c>
      <c r="AO832" s="144" t="s">
        <v>995</v>
      </c>
      <c r="AP832" s="144" t="s">
        <v>996</v>
      </c>
      <c r="AQ832" s="160" t="s">
        <v>922</v>
      </c>
      <c r="AR832" s="144" t="s">
        <v>923</v>
      </c>
    </row>
    <row r="833" spans="3:44">
      <c r="C833" s="160" t="s">
        <v>878</v>
      </c>
      <c r="D833" s="144" t="s">
        <v>897</v>
      </c>
      <c r="E833" s="161" t="s">
        <v>398</v>
      </c>
      <c r="F833" s="144" t="s">
        <v>492</v>
      </c>
      <c r="G833" s="144" t="s">
        <v>400</v>
      </c>
      <c r="H833" s="144" t="s">
        <v>496</v>
      </c>
      <c r="I833" s="144" t="s">
        <v>497</v>
      </c>
      <c r="J833" s="162">
        <v>2481548</v>
      </c>
      <c r="K833" s="163">
        <v>2481548</v>
      </c>
      <c r="L833" s="162">
        <v>2481548</v>
      </c>
      <c r="M833" s="162">
        <v>0</v>
      </c>
      <c r="N833" s="162">
        <v>0</v>
      </c>
      <c r="O833" s="162">
        <v>0</v>
      </c>
      <c r="P833" s="163">
        <v>2001184.86</v>
      </c>
      <c r="Q833" s="162">
        <v>2001184.86</v>
      </c>
      <c r="R833" s="162">
        <v>0</v>
      </c>
      <c r="S833" s="162">
        <v>2001184.86</v>
      </c>
      <c r="T833" s="162">
        <v>2001184.86</v>
      </c>
      <c r="U833" s="162">
        <v>480363.14</v>
      </c>
      <c r="V833" s="162">
        <v>480363.14</v>
      </c>
      <c r="W833" s="162">
        <v>480363.14</v>
      </c>
      <c r="X833" s="162">
        <v>480363.14</v>
      </c>
      <c r="Y833" s="162">
        <v>0</v>
      </c>
      <c r="Z833" s="162">
        <v>0</v>
      </c>
      <c r="AA833" s="162">
        <v>0</v>
      </c>
      <c r="AB833" s="162">
        <v>0</v>
      </c>
      <c r="AC833" s="162">
        <v>0</v>
      </c>
      <c r="AD833" s="144" t="s">
        <v>911</v>
      </c>
      <c r="AE833" s="165" t="s">
        <v>916</v>
      </c>
      <c r="AF833" s="144" t="s">
        <v>992</v>
      </c>
      <c r="AG833" s="144" t="s">
        <v>993</v>
      </c>
      <c r="AH833" s="144" t="s">
        <v>997</v>
      </c>
      <c r="AI833" s="144" t="s">
        <v>919</v>
      </c>
      <c r="AJ833" s="144" t="s">
        <v>919</v>
      </c>
      <c r="AK833" s="144" t="s">
        <v>912</v>
      </c>
      <c r="AL833" s="144" t="s">
        <v>1049</v>
      </c>
      <c r="AM833" s="144" t="s">
        <v>1006</v>
      </c>
      <c r="AN833" s="144" t="s">
        <v>994</v>
      </c>
      <c r="AO833" s="144" t="s">
        <v>995</v>
      </c>
      <c r="AP833" s="144" t="s">
        <v>996</v>
      </c>
      <c r="AQ833" s="160" t="s">
        <v>922</v>
      </c>
      <c r="AR833" s="144" t="s">
        <v>923</v>
      </c>
    </row>
    <row r="834" spans="3:44">
      <c r="C834" s="160" t="s">
        <v>878</v>
      </c>
      <c r="D834" s="144" t="s">
        <v>498</v>
      </c>
      <c r="E834" s="161" t="s">
        <v>398</v>
      </c>
      <c r="F834" s="144" t="s">
        <v>400</v>
      </c>
      <c r="G834" s="144" t="s">
        <v>400</v>
      </c>
      <c r="H834" s="144" t="s">
        <v>499</v>
      </c>
      <c r="I834" s="144" t="s">
        <v>499</v>
      </c>
      <c r="J834" s="162">
        <v>25000000</v>
      </c>
      <c r="K834" s="163">
        <v>20943750</v>
      </c>
      <c r="L834" s="162">
        <v>20943750</v>
      </c>
      <c r="M834" s="162">
        <v>0</v>
      </c>
      <c r="N834" s="162">
        <v>0</v>
      </c>
      <c r="O834" s="162">
        <v>0</v>
      </c>
      <c r="P834" s="163">
        <v>15609636.890000001</v>
      </c>
      <c r="Q834" s="162">
        <v>15609636.890000001</v>
      </c>
      <c r="R834" s="162">
        <v>0</v>
      </c>
      <c r="S834" s="162">
        <v>15609636.890000001</v>
      </c>
      <c r="T834" s="162">
        <v>15609636.890000001</v>
      </c>
      <c r="U834" s="162">
        <v>5334113.1100000003</v>
      </c>
      <c r="V834" s="162">
        <v>5334113.1100000003</v>
      </c>
      <c r="W834" s="162">
        <v>5334113.1100000003</v>
      </c>
      <c r="X834" s="162">
        <v>5334113.1100000003</v>
      </c>
      <c r="Y834" s="162">
        <v>0</v>
      </c>
      <c r="Z834" s="162">
        <v>0</v>
      </c>
      <c r="AA834" s="162">
        <v>0</v>
      </c>
      <c r="AB834" s="164">
        <v>-4056250</v>
      </c>
      <c r="AC834" s="162">
        <v>0</v>
      </c>
      <c r="AD834" s="144" t="s">
        <v>911</v>
      </c>
      <c r="AE834" s="165" t="s">
        <v>916</v>
      </c>
      <c r="AF834" s="144" t="s">
        <v>998</v>
      </c>
      <c r="AG834" s="144" t="s">
        <v>999</v>
      </c>
      <c r="AH834" s="144" t="s">
        <v>919</v>
      </c>
      <c r="AI834" s="144" t="s">
        <v>919</v>
      </c>
      <c r="AJ834" s="144" t="s">
        <v>919</v>
      </c>
      <c r="AK834" s="144" t="s">
        <v>912</v>
      </c>
      <c r="AL834" s="144" t="s">
        <v>919</v>
      </c>
      <c r="AM834" s="144" t="s">
        <v>919</v>
      </c>
      <c r="AN834" s="144" t="s">
        <v>994</v>
      </c>
      <c r="AO834" s="144" t="s">
        <v>1000</v>
      </c>
      <c r="AP834" s="144" t="s">
        <v>499</v>
      </c>
      <c r="AQ834" s="160" t="s">
        <v>922</v>
      </c>
      <c r="AR834" s="144" t="s">
        <v>923</v>
      </c>
    </row>
    <row r="835" spans="3:44">
      <c r="C835" s="160" t="s">
        <v>878</v>
      </c>
      <c r="D835" s="144" t="s">
        <v>500</v>
      </c>
      <c r="E835" s="161" t="s">
        <v>398</v>
      </c>
      <c r="F835" s="144" t="s">
        <v>400</v>
      </c>
      <c r="G835" s="144" t="s">
        <v>400</v>
      </c>
      <c r="H835" s="144" t="s">
        <v>501</v>
      </c>
      <c r="I835" s="144" t="s">
        <v>501</v>
      </c>
      <c r="J835" s="162">
        <v>25000000</v>
      </c>
      <c r="K835" s="163">
        <v>25000000</v>
      </c>
      <c r="L835" s="162">
        <v>25000000</v>
      </c>
      <c r="M835" s="162">
        <v>0</v>
      </c>
      <c r="N835" s="162">
        <v>0</v>
      </c>
      <c r="O835" s="162">
        <v>0</v>
      </c>
      <c r="P835" s="163">
        <v>4173783.59</v>
      </c>
      <c r="Q835" s="162">
        <v>4173783.59</v>
      </c>
      <c r="R835" s="162">
        <v>0</v>
      </c>
      <c r="S835" s="162">
        <v>4173783.59</v>
      </c>
      <c r="T835" s="162">
        <v>4173783.59</v>
      </c>
      <c r="U835" s="162">
        <v>20826216.41</v>
      </c>
      <c r="V835" s="162">
        <v>20826216.41</v>
      </c>
      <c r="W835" s="162">
        <v>20826216.41</v>
      </c>
      <c r="X835" s="162">
        <v>20826216.41</v>
      </c>
      <c r="Y835" s="162">
        <v>0</v>
      </c>
      <c r="Z835" s="162">
        <v>0</v>
      </c>
      <c r="AA835" s="162">
        <v>0</v>
      </c>
      <c r="AB835" s="162">
        <v>0</v>
      </c>
      <c r="AC835" s="162">
        <v>0</v>
      </c>
      <c r="AD835" s="144" t="s">
        <v>911</v>
      </c>
      <c r="AE835" s="165" t="s">
        <v>916</v>
      </c>
      <c r="AF835" s="144" t="s">
        <v>998</v>
      </c>
      <c r="AG835" s="144" t="s">
        <v>1001</v>
      </c>
      <c r="AH835" s="144" t="s">
        <v>919</v>
      </c>
      <c r="AI835" s="144" t="s">
        <v>919</v>
      </c>
      <c r="AJ835" s="144" t="s">
        <v>919</v>
      </c>
      <c r="AK835" s="144" t="s">
        <v>912</v>
      </c>
      <c r="AL835" s="144" t="s">
        <v>919</v>
      </c>
      <c r="AM835" s="144" t="s">
        <v>919</v>
      </c>
      <c r="AN835" s="144" t="s">
        <v>994</v>
      </c>
      <c r="AO835" s="144" t="s">
        <v>1000</v>
      </c>
      <c r="AP835" s="144" t="s">
        <v>501</v>
      </c>
      <c r="AQ835" s="160" t="s">
        <v>922</v>
      </c>
      <c r="AR835" s="144" t="s">
        <v>923</v>
      </c>
    </row>
    <row r="836" spans="3:44">
      <c r="C836" s="160" t="s">
        <v>878</v>
      </c>
      <c r="D836" s="144" t="s">
        <v>502</v>
      </c>
      <c r="E836" s="161" t="s">
        <v>398</v>
      </c>
      <c r="F836" s="144" t="s">
        <v>400</v>
      </c>
      <c r="G836" s="144" t="s">
        <v>400</v>
      </c>
      <c r="H836" s="144" t="s">
        <v>503</v>
      </c>
      <c r="I836" s="144" t="s">
        <v>503</v>
      </c>
      <c r="J836" s="162">
        <v>5000000</v>
      </c>
      <c r="K836" s="163">
        <v>5000000</v>
      </c>
      <c r="L836" s="162">
        <v>5000000</v>
      </c>
      <c r="M836" s="162">
        <v>0</v>
      </c>
      <c r="N836" s="162">
        <v>0</v>
      </c>
      <c r="O836" s="162">
        <v>0</v>
      </c>
      <c r="P836" s="163">
        <v>0</v>
      </c>
      <c r="Q836" s="162">
        <v>0</v>
      </c>
      <c r="R836" s="162">
        <v>0</v>
      </c>
      <c r="S836" s="162">
        <v>0</v>
      </c>
      <c r="T836" s="162">
        <v>0</v>
      </c>
      <c r="U836" s="162">
        <v>5000000</v>
      </c>
      <c r="V836" s="162">
        <v>5000000</v>
      </c>
      <c r="W836" s="162">
        <v>5000000</v>
      </c>
      <c r="X836" s="162">
        <v>5000000</v>
      </c>
      <c r="Y836" s="162">
        <v>0</v>
      </c>
      <c r="Z836" s="162">
        <v>0</v>
      </c>
      <c r="AA836" s="162">
        <v>0</v>
      </c>
      <c r="AB836" s="162">
        <v>0</v>
      </c>
      <c r="AC836" s="162">
        <v>0</v>
      </c>
      <c r="AD836" s="144" t="s">
        <v>911</v>
      </c>
      <c r="AE836" s="165" t="s">
        <v>916</v>
      </c>
      <c r="AF836" s="144" t="s">
        <v>1002</v>
      </c>
      <c r="AG836" s="144" t="s">
        <v>1003</v>
      </c>
      <c r="AH836" s="144" t="s">
        <v>919</v>
      </c>
      <c r="AI836" s="144" t="s">
        <v>919</v>
      </c>
      <c r="AJ836" s="144" t="s">
        <v>919</v>
      </c>
      <c r="AK836" s="144" t="s">
        <v>912</v>
      </c>
      <c r="AL836" s="144" t="s">
        <v>919</v>
      </c>
      <c r="AM836" s="144" t="s">
        <v>919</v>
      </c>
      <c r="AN836" s="144" t="s">
        <v>994</v>
      </c>
      <c r="AO836" s="144" t="s">
        <v>1004</v>
      </c>
      <c r="AP836" s="144" t="s">
        <v>503</v>
      </c>
      <c r="AQ836" s="160" t="s">
        <v>922</v>
      </c>
      <c r="AR836" s="144" t="s">
        <v>923</v>
      </c>
    </row>
    <row r="837" spans="3:44">
      <c r="C837" s="160" t="s">
        <v>898</v>
      </c>
      <c r="D837" s="144" t="s">
        <v>899</v>
      </c>
      <c r="E837" s="161" t="s">
        <v>900</v>
      </c>
      <c r="F837" s="144" t="s">
        <v>399</v>
      </c>
      <c r="G837" s="144" t="s">
        <v>505</v>
      </c>
      <c r="H837" s="144" t="s">
        <v>901</v>
      </c>
      <c r="I837" s="144" t="s">
        <v>901</v>
      </c>
      <c r="J837" s="162">
        <v>0</v>
      </c>
      <c r="K837" s="163">
        <v>294351000</v>
      </c>
      <c r="L837" s="162">
        <v>294351000</v>
      </c>
      <c r="M837" s="162">
        <v>0</v>
      </c>
      <c r="N837" s="162">
        <v>0</v>
      </c>
      <c r="O837" s="162">
        <v>0</v>
      </c>
      <c r="P837" s="163">
        <v>0</v>
      </c>
      <c r="Q837" s="162">
        <v>0</v>
      </c>
      <c r="R837" s="162">
        <v>0</v>
      </c>
      <c r="S837" s="162">
        <v>0</v>
      </c>
      <c r="T837" s="162">
        <v>0</v>
      </c>
      <c r="U837" s="162">
        <v>294351000</v>
      </c>
      <c r="V837" s="162">
        <v>294351000</v>
      </c>
      <c r="W837" s="162">
        <v>294351000</v>
      </c>
      <c r="X837" s="162">
        <v>294351000</v>
      </c>
      <c r="Y837" s="162">
        <v>0</v>
      </c>
      <c r="Z837" s="162">
        <v>0</v>
      </c>
      <c r="AA837" s="162">
        <v>0</v>
      </c>
      <c r="AB837" s="164">
        <v>-1475250</v>
      </c>
      <c r="AC837" s="162">
        <v>295826250</v>
      </c>
      <c r="AD837" s="144" t="s">
        <v>911</v>
      </c>
      <c r="AE837" s="165" t="s">
        <v>912</v>
      </c>
      <c r="AF837" s="144" t="s">
        <v>398</v>
      </c>
      <c r="AG837" s="144" t="s">
        <v>1187</v>
      </c>
      <c r="AH837" s="144" t="s">
        <v>919</v>
      </c>
      <c r="AI837" s="144" t="s">
        <v>919</v>
      </c>
      <c r="AJ837" s="144" t="s">
        <v>919</v>
      </c>
      <c r="AK837" s="144" t="s">
        <v>912</v>
      </c>
      <c r="AL837" s="144" t="s">
        <v>919</v>
      </c>
      <c r="AM837" s="144" t="s">
        <v>919</v>
      </c>
      <c r="AN837" s="144" t="s">
        <v>920</v>
      </c>
      <c r="AO837" s="144" t="s">
        <v>921</v>
      </c>
      <c r="AP837" s="144" t="s">
        <v>901</v>
      </c>
      <c r="AQ837" s="160" t="s">
        <v>1126</v>
      </c>
      <c r="AR837" s="144" t="s">
        <v>1188</v>
      </c>
    </row>
    <row r="838" spans="3:44">
      <c r="C838" s="160" t="s">
        <v>898</v>
      </c>
      <c r="D838" s="144" t="s">
        <v>403</v>
      </c>
      <c r="E838" s="161" t="s">
        <v>900</v>
      </c>
      <c r="F838" s="144" t="s">
        <v>399</v>
      </c>
      <c r="G838" s="144" t="s">
        <v>505</v>
      </c>
      <c r="H838" s="144" t="s">
        <v>404</v>
      </c>
      <c r="I838" s="144" t="s">
        <v>405</v>
      </c>
      <c r="J838" s="162">
        <v>0</v>
      </c>
      <c r="K838" s="163">
        <v>120434133</v>
      </c>
      <c r="L838" s="162">
        <v>120434133</v>
      </c>
      <c r="M838" s="162">
        <v>0</v>
      </c>
      <c r="N838" s="162">
        <v>0</v>
      </c>
      <c r="O838" s="162">
        <v>0</v>
      </c>
      <c r="P838" s="163">
        <v>0</v>
      </c>
      <c r="Q838" s="162">
        <v>0</v>
      </c>
      <c r="R838" s="162">
        <v>0</v>
      </c>
      <c r="S838" s="162">
        <v>0</v>
      </c>
      <c r="T838" s="162">
        <v>0</v>
      </c>
      <c r="U838" s="162">
        <v>120434133</v>
      </c>
      <c r="V838" s="162">
        <v>120434133</v>
      </c>
      <c r="W838" s="162">
        <v>120434133</v>
      </c>
      <c r="X838" s="162">
        <v>120434133</v>
      </c>
      <c r="Y838" s="162">
        <v>0</v>
      </c>
      <c r="Z838" s="162">
        <v>0</v>
      </c>
      <c r="AA838" s="162">
        <v>0</v>
      </c>
      <c r="AB838" s="162">
        <v>0</v>
      </c>
      <c r="AC838" s="162">
        <v>120434133</v>
      </c>
      <c r="AD838" s="144" t="s">
        <v>911</v>
      </c>
      <c r="AE838" s="165" t="s">
        <v>912</v>
      </c>
      <c r="AF838" s="144" t="s">
        <v>924</v>
      </c>
      <c r="AG838" s="144" t="s">
        <v>925</v>
      </c>
      <c r="AH838" s="144" t="s">
        <v>919</v>
      </c>
      <c r="AI838" s="144" t="s">
        <v>919</v>
      </c>
      <c r="AJ838" s="144" t="s">
        <v>919</v>
      </c>
      <c r="AK838" s="144" t="s">
        <v>912</v>
      </c>
      <c r="AL838" s="144" t="s">
        <v>919</v>
      </c>
      <c r="AM838" s="144" t="s">
        <v>919</v>
      </c>
      <c r="AN838" s="144" t="s">
        <v>920</v>
      </c>
      <c r="AO838" s="144" t="s">
        <v>926</v>
      </c>
      <c r="AP838" s="144" t="s">
        <v>405</v>
      </c>
      <c r="AQ838" s="160" t="s">
        <v>1126</v>
      </c>
      <c r="AR838" s="144" t="s">
        <v>1188</v>
      </c>
    </row>
    <row r="839" spans="3:44">
      <c r="C839" s="160" t="s">
        <v>898</v>
      </c>
      <c r="D839" s="144" t="s">
        <v>406</v>
      </c>
      <c r="E839" s="161" t="s">
        <v>900</v>
      </c>
      <c r="F839" s="144" t="s">
        <v>399</v>
      </c>
      <c r="G839" s="144" t="s">
        <v>505</v>
      </c>
      <c r="H839" s="144" t="s">
        <v>407</v>
      </c>
      <c r="I839" s="144" t="s">
        <v>408</v>
      </c>
      <c r="J839" s="162">
        <v>0</v>
      </c>
      <c r="K839" s="163">
        <v>161893050</v>
      </c>
      <c r="L839" s="162">
        <v>161893050</v>
      </c>
      <c r="M839" s="162">
        <v>0</v>
      </c>
      <c r="N839" s="162">
        <v>0</v>
      </c>
      <c r="O839" s="162">
        <v>0</v>
      </c>
      <c r="P839" s="163">
        <v>0</v>
      </c>
      <c r="Q839" s="162">
        <v>0</v>
      </c>
      <c r="R839" s="162">
        <v>0</v>
      </c>
      <c r="S839" s="162">
        <v>0</v>
      </c>
      <c r="T839" s="162">
        <v>0</v>
      </c>
      <c r="U839" s="162">
        <v>161893050</v>
      </c>
      <c r="V839" s="162">
        <v>161893050</v>
      </c>
      <c r="W839" s="162">
        <v>161893050</v>
      </c>
      <c r="X839" s="162">
        <v>161893050</v>
      </c>
      <c r="Y839" s="162">
        <v>0</v>
      </c>
      <c r="Z839" s="162">
        <v>0</v>
      </c>
      <c r="AA839" s="162">
        <v>0</v>
      </c>
      <c r="AB839" s="162">
        <v>0</v>
      </c>
      <c r="AC839" s="162">
        <v>161893050</v>
      </c>
      <c r="AD839" s="144" t="s">
        <v>911</v>
      </c>
      <c r="AE839" s="165" t="s">
        <v>912</v>
      </c>
      <c r="AF839" s="144" t="s">
        <v>924</v>
      </c>
      <c r="AG839" s="144" t="s">
        <v>927</v>
      </c>
      <c r="AH839" s="144" t="s">
        <v>919</v>
      </c>
      <c r="AI839" s="144" t="s">
        <v>919</v>
      </c>
      <c r="AJ839" s="144" t="s">
        <v>919</v>
      </c>
      <c r="AK839" s="144" t="s">
        <v>912</v>
      </c>
      <c r="AL839" s="144" t="s">
        <v>919</v>
      </c>
      <c r="AM839" s="144" t="s">
        <v>919</v>
      </c>
      <c r="AN839" s="144" t="s">
        <v>920</v>
      </c>
      <c r="AO839" s="144" t="s">
        <v>926</v>
      </c>
      <c r="AP839" s="144" t="s">
        <v>408</v>
      </c>
      <c r="AQ839" s="160" t="s">
        <v>1126</v>
      </c>
      <c r="AR839" s="144" t="s">
        <v>1188</v>
      </c>
    </row>
    <row r="840" spans="3:44">
      <c r="C840" s="160" t="s">
        <v>898</v>
      </c>
      <c r="D840" s="144" t="s">
        <v>409</v>
      </c>
      <c r="E840" s="161" t="s">
        <v>900</v>
      </c>
      <c r="F840" s="144" t="s">
        <v>399</v>
      </c>
      <c r="G840" s="144" t="s">
        <v>505</v>
      </c>
      <c r="H840" s="144" t="s">
        <v>411</v>
      </c>
      <c r="I840" s="144" t="s">
        <v>411</v>
      </c>
      <c r="J840" s="162">
        <v>0</v>
      </c>
      <c r="K840" s="163">
        <v>54992426</v>
      </c>
      <c r="L840" s="162">
        <v>54992426</v>
      </c>
      <c r="M840" s="162">
        <v>0</v>
      </c>
      <c r="N840" s="162">
        <v>0</v>
      </c>
      <c r="O840" s="162">
        <v>0</v>
      </c>
      <c r="P840" s="163">
        <v>0</v>
      </c>
      <c r="Q840" s="162">
        <v>0</v>
      </c>
      <c r="R840" s="162">
        <v>0</v>
      </c>
      <c r="S840" s="162">
        <v>0</v>
      </c>
      <c r="T840" s="162">
        <v>0</v>
      </c>
      <c r="U840" s="162">
        <v>54992426</v>
      </c>
      <c r="V840" s="162">
        <v>54992426</v>
      </c>
      <c r="W840" s="162">
        <v>54992426</v>
      </c>
      <c r="X840" s="162">
        <v>54992426</v>
      </c>
      <c r="Y840" s="162">
        <v>0</v>
      </c>
      <c r="Z840" s="162">
        <v>0</v>
      </c>
      <c r="AA840" s="162">
        <v>0</v>
      </c>
      <c r="AB840" s="162">
        <v>0</v>
      </c>
      <c r="AC840" s="162">
        <v>54992426</v>
      </c>
      <c r="AD840" s="144" t="s">
        <v>911</v>
      </c>
      <c r="AE840" s="165" t="s">
        <v>912</v>
      </c>
      <c r="AF840" s="144" t="s">
        <v>924</v>
      </c>
      <c r="AG840" s="144" t="s">
        <v>928</v>
      </c>
      <c r="AH840" s="144" t="s">
        <v>919</v>
      </c>
      <c r="AI840" s="144" t="s">
        <v>919</v>
      </c>
      <c r="AJ840" s="144" t="s">
        <v>919</v>
      </c>
      <c r="AK840" s="144" t="s">
        <v>912</v>
      </c>
      <c r="AL840" s="144" t="s">
        <v>919</v>
      </c>
      <c r="AM840" s="144" t="s">
        <v>919</v>
      </c>
      <c r="AN840" s="144" t="s">
        <v>920</v>
      </c>
      <c r="AO840" s="144" t="s">
        <v>926</v>
      </c>
      <c r="AP840" s="144" t="s">
        <v>411</v>
      </c>
      <c r="AQ840" s="160" t="s">
        <v>1126</v>
      </c>
      <c r="AR840" s="144" t="s">
        <v>1188</v>
      </c>
    </row>
    <row r="841" spans="3:44">
      <c r="C841" s="160" t="s">
        <v>898</v>
      </c>
      <c r="D841" s="144" t="s">
        <v>412</v>
      </c>
      <c r="E841" s="161" t="s">
        <v>900</v>
      </c>
      <c r="F841" s="144" t="s">
        <v>399</v>
      </c>
      <c r="G841" s="144" t="s">
        <v>505</v>
      </c>
      <c r="H841" s="144" t="s">
        <v>413</v>
      </c>
      <c r="I841" s="144" t="s">
        <v>413</v>
      </c>
      <c r="J841" s="162">
        <v>0</v>
      </c>
      <c r="K841" s="163">
        <v>50763802</v>
      </c>
      <c r="L841" s="162">
        <v>50763802</v>
      </c>
      <c r="M841" s="162">
        <v>0</v>
      </c>
      <c r="N841" s="162">
        <v>0</v>
      </c>
      <c r="O841" s="162">
        <v>0</v>
      </c>
      <c r="P841" s="163">
        <v>0</v>
      </c>
      <c r="Q841" s="162">
        <v>0</v>
      </c>
      <c r="R841" s="162">
        <v>0</v>
      </c>
      <c r="S841" s="162">
        <v>0</v>
      </c>
      <c r="T841" s="162">
        <v>0</v>
      </c>
      <c r="U841" s="162">
        <v>50763802</v>
      </c>
      <c r="V841" s="162">
        <v>50763802</v>
      </c>
      <c r="W841" s="162">
        <v>50763802</v>
      </c>
      <c r="X841" s="162">
        <v>50763802</v>
      </c>
      <c r="Y841" s="162">
        <v>0</v>
      </c>
      <c r="Z841" s="162">
        <v>0</v>
      </c>
      <c r="AA841" s="162">
        <v>0</v>
      </c>
      <c r="AB841" s="162">
        <v>0</v>
      </c>
      <c r="AC841" s="162">
        <v>50763802</v>
      </c>
      <c r="AD841" s="144" t="s">
        <v>911</v>
      </c>
      <c r="AE841" s="165" t="s">
        <v>912</v>
      </c>
      <c r="AF841" s="144" t="s">
        <v>924</v>
      </c>
      <c r="AG841" s="144" t="s">
        <v>930</v>
      </c>
      <c r="AH841" s="144" t="s">
        <v>919</v>
      </c>
      <c r="AI841" s="144" t="s">
        <v>919</v>
      </c>
      <c r="AJ841" s="144" t="s">
        <v>919</v>
      </c>
      <c r="AK841" s="144" t="s">
        <v>912</v>
      </c>
      <c r="AL841" s="144" t="s">
        <v>919</v>
      </c>
      <c r="AM841" s="144" t="s">
        <v>919</v>
      </c>
      <c r="AN841" s="144" t="s">
        <v>920</v>
      </c>
      <c r="AO841" s="144" t="s">
        <v>926</v>
      </c>
      <c r="AP841" s="144" t="s">
        <v>413</v>
      </c>
      <c r="AQ841" s="160" t="s">
        <v>1126</v>
      </c>
      <c r="AR841" s="144" t="s">
        <v>1188</v>
      </c>
    </row>
    <row r="842" spans="3:44">
      <c r="C842" s="160" t="s">
        <v>898</v>
      </c>
      <c r="D842" s="144" t="s">
        <v>414</v>
      </c>
      <c r="E842" s="161" t="s">
        <v>900</v>
      </c>
      <c r="F842" s="144" t="s">
        <v>399</v>
      </c>
      <c r="G842" s="144" t="s">
        <v>505</v>
      </c>
      <c r="H842" s="144" t="s">
        <v>415</v>
      </c>
      <c r="I842" s="144" t="s">
        <v>416</v>
      </c>
      <c r="J842" s="162">
        <v>0</v>
      </c>
      <c r="K842" s="163">
        <v>32731200</v>
      </c>
      <c r="L842" s="162">
        <v>32731200</v>
      </c>
      <c r="M842" s="162">
        <v>0</v>
      </c>
      <c r="N842" s="162">
        <v>0</v>
      </c>
      <c r="O842" s="162">
        <v>0</v>
      </c>
      <c r="P842" s="163">
        <v>0</v>
      </c>
      <c r="Q842" s="162">
        <v>0</v>
      </c>
      <c r="R842" s="162">
        <v>0</v>
      </c>
      <c r="S842" s="162">
        <v>0</v>
      </c>
      <c r="T842" s="162">
        <v>0</v>
      </c>
      <c r="U842" s="162">
        <v>32731200</v>
      </c>
      <c r="V842" s="162">
        <v>32731200</v>
      </c>
      <c r="W842" s="162">
        <v>32731200</v>
      </c>
      <c r="X842" s="162">
        <v>32731200</v>
      </c>
      <c r="Y842" s="162">
        <v>0</v>
      </c>
      <c r="Z842" s="162">
        <v>0</v>
      </c>
      <c r="AA842" s="162">
        <v>0</v>
      </c>
      <c r="AB842" s="162">
        <v>0</v>
      </c>
      <c r="AC842" s="162">
        <v>32731200</v>
      </c>
      <c r="AD842" s="144" t="s">
        <v>911</v>
      </c>
      <c r="AE842" s="165" t="s">
        <v>912</v>
      </c>
      <c r="AF842" s="144" t="s">
        <v>924</v>
      </c>
      <c r="AG842" s="144" t="s">
        <v>931</v>
      </c>
      <c r="AH842" s="144" t="s">
        <v>919</v>
      </c>
      <c r="AI842" s="144" t="s">
        <v>919</v>
      </c>
      <c r="AJ842" s="144" t="s">
        <v>919</v>
      </c>
      <c r="AK842" s="144" t="s">
        <v>912</v>
      </c>
      <c r="AL842" s="144" t="s">
        <v>919</v>
      </c>
      <c r="AM842" s="144" t="s">
        <v>919</v>
      </c>
      <c r="AN842" s="144" t="s">
        <v>920</v>
      </c>
      <c r="AO842" s="144" t="s">
        <v>926</v>
      </c>
      <c r="AP842" s="144" t="s">
        <v>416</v>
      </c>
      <c r="AQ842" s="160" t="s">
        <v>1126</v>
      </c>
      <c r="AR842" s="144" t="s">
        <v>1188</v>
      </c>
    </row>
    <row r="843" spans="3:44">
      <c r="C843" s="160" t="s">
        <v>898</v>
      </c>
      <c r="D843" s="144" t="s">
        <v>902</v>
      </c>
      <c r="E843" s="161" t="s">
        <v>900</v>
      </c>
      <c r="F843" s="144" t="s">
        <v>418</v>
      </c>
      <c r="G843" s="144" t="s">
        <v>505</v>
      </c>
      <c r="H843" s="144" t="s">
        <v>903</v>
      </c>
      <c r="I843" s="144" t="s">
        <v>904</v>
      </c>
      <c r="J843" s="162">
        <v>0</v>
      </c>
      <c r="K843" s="163">
        <v>61066020</v>
      </c>
      <c r="L843" s="162">
        <v>61066020</v>
      </c>
      <c r="M843" s="162">
        <v>0</v>
      </c>
      <c r="N843" s="162">
        <v>0</v>
      </c>
      <c r="O843" s="162">
        <v>0</v>
      </c>
      <c r="P843" s="163">
        <v>0</v>
      </c>
      <c r="Q843" s="162">
        <v>0</v>
      </c>
      <c r="R843" s="162">
        <v>0</v>
      </c>
      <c r="S843" s="162">
        <v>0</v>
      </c>
      <c r="T843" s="162">
        <v>0</v>
      </c>
      <c r="U843" s="162">
        <v>61066020</v>
      </c>
      <c r="V843" s="162">
        <v>61066020</v>
      </c>
      <c r="W843" s="162">
        <v>61066020</v>
      </c>
      <c r="X843" s="162">
        <v>61066020</v>
      </c>
      <c r="Y843" s="162">
        <v>0</v>
      </c>
      <c r="Z843" s="162">
        <v>0</v>
      </c>
      <c r="AA843" s="162">
        <v>0</v>
      </c>
      <c r="AB843" s="162">
        <v>0</v>
      </c>
      <c r="AC843" s="162">
        <v>61066020</v>
      </c>
      <c r="AD843" s="144" t="s">
        <v>911</v>
      </c>
      <c r="AE843" s="165" t="s">
        <v>912</v>
      </c>
      <c r="AF843" s="144" t="s">
        <v>932</v>
      </c>
      <c r="AG843" s="144" t="s">
        <v>933</v>
      </c>
      <c r="AH843" s="144" t="s">
        <v>934</v>
      </c>
      <c r="AI843" s="144" t="s">
        <v>919</v>
      </c>
      <c r="AJ843" s="144" t="s">
        <v>919</v>
      </c>
      <c r="AK843" s="144" t="s">
        <v>912</v>
      </c>
      <c r="AL843" s="144" t="s">
        <v>1189</v>
      </c>
      <c r="AM843" s="144" t="s">
        <v>1190</v>
      </c>
      <c r="AN843" s="144" t="s">
        <v>920</v>
      </c>
      <c r="AO843" s="144" t="s">
        <v>935</v>
      </c>
      <c r="AP843" s="144" t="s">
        <v>936</v>
      </c>
      <c r="AQ843" s="160" t="s">
        <v>1126</v>
      </c>
      <c r="AR843" s="144" t="s">
        <v>1188</v>
      </c>
    </row>
    <row r="844" spans="3:44">
      <c r="C844" s="160" t="s">
        <v>898</v>
      </c>
      <c r="D844" s="144" t="s">
        <v>905</v>
      </c>
      <c r="E844" s="161" t="s">
        <v>900</v>
      </c>
      <c r="F844" s="144" t="s">
        <v>418</v>
      </c>
      <c r="G844" s="144" t="s">
        <v>505</v>
      </c>
      <c r="H844" s="144" t="s">
        <v>422</v>
      </c>
      <c r="I844" s="144" t="s">
        <v>423</v>
      </c>
      <c r="J844" s="162">
        <v>0</v>
      </c>
      <c r="K844" s="163">
        <v>3300866</v>
      </c>
      <c r="L844" s="162">
        <v>3300866</v>
      </c>
      <c r="M844" s="162">
        <v>0</v>
      </c>
      <c r="N844" s="162">
        <v>0</v>
      </c>
      <c r="O844" s="162">
        <v>0</v>
      </c>
      <c r="P844" s="163">
        <v>0</v>
      </c>
      <c r="Q844" s="162">
        <v>0</v>
      </c>
      <c r="R844" s="162">
        <v>0</v>
      </c>
      <c r="S844" s="162">
        <v>0</v>
      </c>
      <c r="T844" s="162">
        <v>0</v>
      </c>
      <c r="U844" s="162">
        <v>3300866</v>
      </c>
      <c r="V844" s="162">
        <v>3300866</v>
      </c>
      <c r="W844" s="162">
        <v>3300866</v>
      </c>
      <c r="X844" s="162">
        <v>3300866</v>
      </c>
      <c r="Y844" s="162">
        <v>0</v>
      </c>
      <c r="Z844" s="162">
        <v>0</v>
      </c>
      <c r="AA844" s="162">
        <v>0</v>
      </c>
      <c r="AB844" s="162">
        <v>0</v>
      </c>
      <c r="AC844" s="162">
        <v>3300866</v>
      </c>
      <c r="AD844" s="144" t="s">
        <v>911</v>
      </c>
      <c r="AE844" s="165" t="s">
        <v>912</v>
      </c>
      <c r="AF844" s="144" t="s">
        <v>932</v>
      </c>
      <c r="AG844" s="144" t="s">
        <v>937</v>
      </c>
      <c r="AH844" s="144" t="s">
        <v>934</v>
      </c>
      <c r="AI844" s="144" t="s">
        <v>919</v>
      </c>
      <c r="AJ844" s="144" t="s">
        <v>919</v>
      </c>
      <c r="AK844" s="144" t="s">
        <v>912</v>
      </c>
      <c r="AL844" s="144" t="s">
        <v>1191</v>
      </c>
      <c r="AM844" s="144" t="s">
        <v>1192</v>
      </c>
      <c r="AN844" s="144" t="s">
        <v>920</v>
      </c>
      <c r="AO844" s="144" t="s">
        <v>935</v>
      </c>
      <c r="AP844" s="144" t="s">
        <v>938</v>
      </c>
      <c r="AQ844" s="160" t="s">
        <v>1126</v>
      </c>
      <c r="AR844" s="144" t="s">
        <v>1188</v>
      </c>
    </row>
    <row r="845" spans="3:44">
      <c r="C845" s="160" t="s">
        <v>898</v>
      </c>
      <c r="D845" s="144" t="s">
        <v>906</v>
      </c>
      <c r="E845" s="161" t="s">
        <v>900</v>
      </c>
      <c r="F845" s="144" t="s">
        <v>418</v>
      </c>
      <c r="G845" s="144" t="s">
        <v>505</v>
      </c>
      <c r="H845" s="144" t="s">
        <v>903</v>
      </c>
      <c r="I845" s="144" t="s">
        <v>904</v>
      </c>
      <c r="J845" s="162">
        <v>0</v>
      </c>
      <c r="K845" s="163">
        <v>34659092</v>
      </c>
      <c r="L845" s="162">
        <v>34659092</v>
      </c>
      <c r="M845" s="162">
        <v>0</v>
      </c>
      <c r="N845" s="162">
        <v>0</v>
      </c>
      <c r="O845" s="162">
        <v>0</v>
      </c>
      <c r="P845" s="163">
        <v>0</v>
      </c>
      <c r="Q845" s="162">
        <v>0</v>
      </c>
      <c r="R845" s="162">
        <v>0</v>
      </c>
      <c r="S845" s="162">
        <v>0</v>
      </c>
      <c r="T845" s="162">
        <v>0</v>
      </c>
      <c r="U845" s="162">
        <v>34659092</v>
      </c>
      <c r="V845" s="162">
        <v>34659092</v>
      </c>
      <c r="W845" s="162">
        <v>34659092</v>
      </c>
      <c r="X845" s="162">
        <v>34659092</v>
      </c>
      <c r="Y845" s="162">
        <v>0</v>
      </c>
      <c r="Z845" s="162">
        <v>0</v>
      </c>
      <c r="AA845" s="162">
        <v>0</v>
      </c>
      <c r="AB845" s="162">
        <v>0</v>
      </c>
      <c r="AC845" s="162">
        <v>34659092</v>
      </c>
      <c r="AD845" s="144" t="s">
        <v>911</v>
      </c>
      <c r="AE845" s="165" t="s">
        <v>912</v>
      </c>
      <c r="AF845" s="144" t="s">
        <v>939</v>
      </c>
      <c r="AG845" s="144" t="s">
        <v>940</v>
      </c>
      <c r="AH845" s="144" t="s">
        <v>934</v>
      </c>
      <c r="AI845" s="144" t="s">
        <v>919</v>
      </c>
      <c r="AJ845" s="144" t="s">
        <v>919</v>
      </c>
      <c r="AK845" s="144" t="s">
        <v>912</v>
      </c>
      <c r="AL845" s="144" t="s">
        <v>1193</v>
      </c>
      <c r="AM845" s="144" t="s">
        <v>1194</v>
      </c>
      <c r="AN845" s="144" t="s">
        <v>920</v>
      </c>
      <c r="AO845" s="144" t="s">
        <v>941</v>
      </c>
      <c r="AP845" s="144" t="s">
        <v>942</v>
      </c>
      <c r="AQ845" s="160" t="s">
        <v>1126</v>
      </c>
      <c r="AR845" s="144" t="s">
        <v>1188</v>
      </c>
    </row>
    <row r="846" spans="3:44">
      <c r="C846" s="160" t="s">
        <v>898</v>
      </c>
      <c r="D846" s="144" t="s">
        <v>907</v>
      </c>
      <c r="E846" s="161" t="s">
        <v>900</v>
      </c>
      <c r="F846" s="144" t="s">
        <v>418</v>
      </c>
      <c r="G846" s="144" t="s">
        <v>505</v>
      </c>
      <c r="H846" s="144" t="s">
        <v>903</v>
      </c>
      <c r="I846" s="144" t="s">
        <v>904</v>
      </c>
      <c r="J846" s="162">
        <v>0</v>
      </c>
      <c r="K846" s="163">
        <v>19805196</v>
      </c>
      <c r="L846" s="162">
        <v>19805196</v>
      </c>
      <c r="M846" s="162">
        <v>0</v>
      </c>
      <c r="N846" s="162">
        <v>0</v>
      </c>
      <c r="O846" s="162">
        <v>0</v>
      </c>
      <c r="P846" s="163">
        <v>0</v>
      </c>
      <c r="Q846" s="162">
        <v>0</v>
      </c>
      <c r="R846" s="162">
        <v>0</v>
      </c>
      <c r="S846" s="162">
        <v>0</v>
      </c>
      <c r="T846" s="162">
        <v>0</v>
      </c>
      <c r="U846" s="162">
        <v>19805196</v>
      </c>
      <c r="V846" s="162">
        <v>19805196</v>
      </c>
      <c r="W846" s="162">
        <v>19805196</v>
      </c>
      <c r="X846" s="162">
        <v>19805196</v>
      </c>
      <c r="Y846" s="162">
        <v>0</v>
      </c>
      <c r="Z846" s="162">
        <v>0</v>
      </c>
      <c r="AA846" s="162">
        <v>0</v>
      </c>
      <c r="AB846" s="162">
        <v>0</v>
      </c>
      <c r="AC846" s="162">
        <v>19805196</v>
      </c>
      <c r="AD846" s="144" t="s">
        <v>911</v>
      </c>
      <c r="AE846" s="165" t="s">
        <v>912</v>
      </c>
      <c r="AF846" s="144" t="s">
        <v>939</v>
      </c>
      <c r="AG846" s="144" t="s">
        <v>943</v>
      </c>
      <c r="AH846" s="144" t="s">
        <v>934</v>
      </c>
      <c r="AI846" s="144" t="s">
        <v>919</v>
      </c>
      <c r="AJ846" s="144" t="s">
        <v>919</v>
      </c>
      <c r="AK846" s="144" t="s">
        <v>912</v>
      </c>
      <c r="AL846" s="144" t="s">
        <v>1195</v>
      </c>
      <c r="AM846" s="144" t="s">
        <v>1196</v>
      </c>
      <c r="AN846" s="144" t="s">
        <v>920</v>
      </c>
      <c r="AO846" s="144" t="s">
        <v>941</v>
      </c>
      <c r="AP846" s="144" t="s">
        <v>944</v>
      </c>
      <c r="AQ846" s="160" t="s">
        <v>1126</v>
      </c>
      <c r="AR846" s="144" t="s">
        <v>1188</v>
      </c>
    </row>
    <row r="847" spans="3:44">
      <c r="C847" s="160" t="s">
        <v>898</v>
      </c>
      <c r="D847" s="144" t="s">
        <v>908</v>
      </c>
      <c r="E847" s="161" t="s">
        <v>900</v>
      </c>
      <c r="F847" s="144" t="s">
        <v>418</v>
      </c>
      <c r="G847" s="144" t="s">
        <v>505</v>
      </c>
      <c r="H847" s="144" t="s">
        <v>903</v>
      </c>
      <c r="I847" s="144" t="s">
        <v>904</v>
      </c>
      <c r="J847" s="162">
        <v>0</v>
      </c>
      <c r="K847" s="163">
        <v>9902598</v>
      </c>
      <c r="L847" s="162">
        <v>9902598</v>
      </c>
      <c r="M847" s="162">
        <v>0</v>
      </c>
      <c r="N847" s="162">
        <v>0</v>
      </c>
      <c r="O847" s="162">
        <v>0</v>
      </c>
      <c r="P847" s="163">
        <v>0</v>
      </c>
      <c r="Q847" s="162">
        <v>0</v>
      </c>
      <c r="R847" s="162">
        <v>0</v>
      </c>
      <c r="S847" s="162">
        <v>0</v>
      </c>
      <c r="T847" s="162">
        <v>0</v>
      </c>
      <c r="U847" s="162">
        <v>9902598</v>
      </c>
      <c r="V847" s="162">
        <v>9902598</v>
      </c>
      <c r="W847" s="162">
        <v>9902598</v>
      </c>
      <c r="X847" s="162">
        <v>9902598</v>
      </c>
      <c r="Y847" s="162">
        <v>0</v>
      </c>
      <c r="Z847" s="162">
        <v>0</v>
      </c>
      <c r="AA847" s="162">
        <v>0</v>
      </c>
      <c r="AB847" s="162">
        <v>0</v>
      </c>
      <c r="AC847" s="162">
        <v>9902598</v>
      </c>
      <c r="AD847" s="144" t="s">
        <v>911</v>
      </c>
      <c r="AE847" s="165" t="s">
        <v>912</v>
      </c>
      <c r="AF847" s="144" t="s">
        <v>939</v>
      </c>
      <c r="AG847" s="144" t="s">
        <v>945</v>
      </c>
      <c r="AH847" s="144" t="s">
        <v>934</v>
      </c>
      <c r="AI847" s="144" t="s">
        <v>919</v>
      </c>
      <c r="AJ847" s="144" t="s">
        <v>919</v>
      </c>
      <c r="AK847" s="144" t="s">
        <v>912</v>
      </c>
      <c r="AL847" s="144" t="s">
        <v>1197</v>
      </c>
      <c r="AM847" s="144" t="s">
        <v>1198</v>
      </c>
      <c r="AN847" s="144" t="s">
        <v>920</v>
      </c>
      <c r="AO847" s="144" t="s">
        <v>941</v>
      </c>
      <c r="AP847" s="144" t="s">
        <v>946</v>
      </c>
      <c r="AQ847" s="160" t="s">
        <v>1126</v>
      </c>
      <c r="AR847" s="144" t="s">
        <v>1188</v>
      </c>
    </row>
    <row r="848" spans="3:44">
      <c r="C848" s="160" t="s">
        <v>898</v>
      </c>
      <c r="D848" s="144" t="s">
        <v>437</v>
      </c>
      <c r="E848" s="161" t="s">
        <v>900</v>
      </c>
      <c r="F848" s="144" t="s">
        <v>434</v>
      </c>
      <c r="G848" s="144" t="s">
        <v>505</v>
      </c>
      <c r="H848" s="144" t="s">
        <v>438</v>
      </c>
      <c r="I848" s="144" t="s">
        <v>439</v>
      </c>
      <c r="J848" s="162">
        <v>0</v>
      </c>
      <c r="K848" s="163">
        <v>44912300</v>
      </c>
      <c r="L848" s="162">
        <v>44912300</v>
      </c>
      <c r="M848" s="162">
        <v>0</v>
      </c>
      <c r="N848" s="162">
        <v>0</v>
      </c>
      <c r="O848" s="162">
        <v>0</v>
      </c>
      <c r="P848" s="163">
        <v>0</v>
      </c>
      <c r="Q848" s="162">
        <v>0</v>
      </c>
      <c r="R848" s="162">
        <v>0</v>
      </c>
      <c r="S848" s="162">
        <v>0</v>
      </c>
      <c r="T848" s="162">
        <v>0</v>
      </c>
      <c r="U848" s="162">
        <v>44912300</v>
      </c>
      <c r="V848" s="162">
        <v>44912300</v>
      </c>
      <c r="W848" s="162">
        <v>44912300</v>
      </c>
      <c r="X848" s="162">
        <v>44912300</v>
      </c>
      <c r="Y848" s="162">
        <v>0</v>
      </c>
      <c r="Z848" s="162">
        <v>0</v>
      </c>
      <c r="AA848" s="162">
        <v>0</v>
      </c>
      <c r="AB848" s="162">
        <v>0</v>
      </c>
      <c r="AC848" s="162">
        <v>44912300</v>
      </c>
      <c r="AD848" s="144" t="s">
        <v>911</v>
      </c>
      <c r="AE848" s="165" t="s">
        <v>913</v>
      </c>
      <c r="AF848" s="144" t="s">
        <v>951</v>
      </c>
      <c r="AG848" s="144" t="s">
        <v>952</v>
      </c>
      <c r="AH848" s="144" t="s">
        <v>919</v>
      </c>
      <c r="AI848" s="144" t="s">
        <v>919</v>
      </c>
      <c r="AJ848" s="144" t="s">
        <v>919</v>
      </c>
      <c r="AK848" s="144" t="s">
        <v>912</v>
      </c>
      <c r="AL848" s="144" t="s">
        <v>919</v>
      </c>
      <c r="AM848" s="144" t="s">
        <v>919</v>
      </c>
      <c r="AN848" s="144" t="s">
        <v>949</v>
      </c>
      <c r="AO848" s="144" t="s">
        <v>953</v>
      </c>
      <c r="AP848" s="144" t="s">
        <v>439</v>
      </c>
      <c r="AQ848" s="160" t="s">
        <v>1126</v>
      </c>
      <c r="AR848" s="144" t="s">
        <v>1188</v>
      </c>
    </row>
    <row r="849" spans="3:44">
      <c r="C849" s="160" t="s">
        <v>898</v>
      </c>
      <c r="D849" s="144" t="s">
        <v>845</v>
      </c>
      <c r="E849" s="161" t="s">
        <v>900</v>
      </c>
      <c r="F849" s="144" t="s">
        <v>434</v>
      </c>
      <c r="G849" s="144" t="s">
        <v>505</v>
      </c>
      <c r="H849" s="144" t="s">
        <v>846</v>
      </c>
      <c r="I849" s="144" t="s">
        <v>847</v>
      </c>
      <c r="J849" s="162">
        <v>0</v>
      </c>
      <c r="K849" s="163">
        <v>15487000</v>
      </c>
      <c r="L849" s="162">
        <v>15487000</v>
      </c>
      <c r="M849" s="162">
        <v>0</v>
      </c>
      <c r="N849" s="162">
        <v>0</v>
      </c>
      <c r="O849" s="162">
        <v>0</v>
      </c>
      <c r="P849" s="163">
        <v>0</v>
      </c>
      <c r="Q849" s="162">
        <v>0</v>
      </c>
      <c r="R849" s="162">
        <v>0</v>
      </c>
      <c r="S849" s="162">
        <v>0</v>
      </c>
      <c r="T849" s="162">
        <v>0</v>
      </c>
      <c r="U849" s="162">
        <v>15487000</v>
      </c>
      <c r="V849" s="162">
        <v>15487000</v>
      </c>
      <c r="W849" s="162">
        <v>15487000</v>
      </c>
      <c r="X849" s="162">
        <v>15487000</v>
      </c>
      <c r="Y849" s="162">
        <v>0</v>
      </c>
      <c r="Z849" s="162">
        <v>0</v>
      </c>
      <c r="AA849" s="162">
        <v>0</v>
      </c>
      <c r="AB849" s="162">
        <v>0</v>
      </c>
      <c r="AC849" s="162">
        <v>15487000</v>
      </c>
      <c r="AD849" s="144" t="s">
        <v>911</v>
      </c>
      <c r="AE849" s="165" t="s">
        <v>913</v>
      </c>
      <c r="AF849" s="144" t="s">
        <v>951</v>
      </c>
      <c r="AG849" s="144" t="s">
        <v>1164</v>
      </c>
      <c r="AH849" s="144" t="s">
        <v>919</v>
      </c>
      <c r="AI849" s="144" t="s">
        <v>919</v>
      </c>
      <c r="AJ849" s="144" t="s">
        <v>919</v>
      </c>
      <c r="AK849" s="144" t="s">
        <v>912</v>
      </c>
      <c r="AL849" s="144" t="s">
        <v>919</v>
      </c>
      <c r="AM849" s="144" t="s">
        <v>919</v>
      </c>
      <c r="AN849" s="144" t="s">
        <v>949</v>
      </c>
      <c r="AO849" s="144" t="s">
        <v>953</v>
      </c>
      <c r="AP849" s="144" t="s">
        <v>847</v>
      </c>
      <c r="AQ849" s="160" t="s">
        <v>1126</v>
      </c>
      <c r="AR849" s="144" t="s">
        <v>1188</v>
      </c>
    </row>
    <row r="850" spans="3:44">
      <c r="C850" s="160" t="s">
        <v>898</v>
      </c>
      <c r="D850" s="144" t="s">
        <v>650</v>
      </c>
      <c r="E850" s="161" t="s">
        <v>900</v>
      </c>
      <c r="F850" s="144" t="s">
        <v>434</v>
      </c>
      <c r="G850" s="144" t="s">
        <v>505</v>
      </c>
      <c r="H850" s="144" t="s">
        <v>651</v>
      </c>
      <c r="I850" s="144" t="s">
        <v>652</v>
      </c>
      <c r="J850" s="162">
        <v>0</v>
      </c>
      <c r="K850" s="163">
        <v>1450476490</v>
      </c>
      <c r="L850" s="162">
        <v>1450476490</v>
      </c>
      <c r="M850" s="162">
        <v>0</v>
      </c>
      <c r="N850" s="162">
        <v>0</v>
      </c>
      <c r="O850" s="162">
        <v>0</v>
      </c>
      <c r="P850" s="163">
        <v>0</v>
      </c>
      <c r="Q850" s="162">
        <v>0</v>
      </c>
      <c r="R850" s="162">
        <v>0</v>
      </c>
      <c r="S850" s="162">
        <v>0</v>
      </c>
      <c r="T850" s="162">
        <v>0</v>
      </c>
      <c r="U850" s="162">
        <v>1450476490</v>
      </c>
      <c r="V850" s="162">
        <v>1450476490</v>
      </c>
      <c r="W850" s="162">
        <v>1450476490</v>
      </c>
      <c r="X850" s="162">
        <v>1450476490</v>
      </c>
      <c r="Y850" s="162">
        <v>0</v>
      </c>
      <c r="Z850" s="162">
        <v>0</v>
      </c>
      <c r="AA850" s="162">
        <v>0</v>
      </c>
      <c r="AB850" s="162">
        <v>0</v>
      </c>
      <c r="AC850" s="162">
        <v>1450476490</v>
      </c>
      <c r="AD850" s="144" t="s">
        <v>911</v>
      </c>
      <c r="AE850" s="165" t="s">
        <v>913</v>
      </c>
      <c r="AF850" s="144" t="s">
        <v>1021</v>
      </c>
      <c r="AG850" s="144" t="s">
        <v>1089</v>
      </c>
      <c r="AH850" s="144" t="s">
        <v>919</v>
      </c>
      <c r="AI850" s="144" t="s">
        <v>919</v>
      </c>
      <c r="AJ850" s="144" t="s">
        <v>919</v>
      </c>
      <c r="AK850" s="144" t="s">
        <v>912</v>
      </c>
      <c r="AL850" s="144" t="s">
        <v>919</v>
      </c>
      <c r="AM850" s="144" t="s">
        <v>919</v>
      </c>
      <c r="AN850" s="144" t="s">
        <v>949</v>
      </c>
      <c r="AO850" s="144" t="s">
        <v>1023</v>
      </c>
      <c r="AP850" s="144" t="s">
        <v>652</v>
      </c>
      <c r="AQ850" s="160" t="s">
        <v>1126</v>
      </c>
      <c r="AR850" s="144" t="s">
        <v>1188</v>
      </c>
    </row>
    <row r="851" spans="3:44">
      <c r="C851" s="160" t="s">
        <v>898</v>
      </c>
      <c r="D851" s="144" t="s">
        <v>809</v>
      </c>
      <c r="E851" s="161" t="s">
        <v>900</v>
      </c>
      <c r="F851" s="144" t="s">
        <v>434</v>
      </c>
      <c r="G851" s="144" t="s">
        <v>505</v>
      </c>
      <c r="H851" s="144" t="s">
        <v>810</v>
      </c>
      <c r="I851" s="144" t="s">
        <v>811</v>
      </c>
      <c r="J851" s="162">
        <v>0</v>
      </c>
      <c r="K851" s="163">
        <v>4061965547</v>
      </c>
      <c r="L851" s="162">
        <v>4061965547</v>
      </c>
      <c r="M851" s="162">
        <v>0</v>
      </c>
      <c r="N851" s="162">
        <v>0</v>
      </c>
      <c r="O851" s="162">
        <v>0</v>
      </c>
      <c r="P851" s="163">
        <v>0</v>
      </c>
      <c r="Q851" s="162">
        <v>0</v>
      </c>
      <c r="R851" s="162">
        <v>0</v>
      </c>
      <c r="S851" s="162">
        <v>0</v>
      </c>
      <c r="T851" s="162">
        <v>0</v>
      </c>
      <c r="U851" s="162">
        <v>4061965547</v>
      </c>
      <c r="V851" s="162">
        <v>4061965547</v>
      </c>
      <c r="W851" s="162">
        <v>4061965547</v>
      </c>
      <c r="X851" s="162">
        <v>4061965547</v>
      </c>
      <c r="Y851" s="162">
        <v>0</v>
      </c>
      <c r="Z851" s="162">
        <v>0</v>
      </c>
      <c r="AA851" s="162">
        <v>0</v>
      </c>
      <c r="AB851" s="162">
        <v>0</v>
      </c>
      <c r="AC851" s="162">
        <v>4061965547</v>
      </c>
      <c r="AD851" s="144" t="s">
        <v>911</v>
      </c>
      <c r="AE851" s="165" t="s">
        <v>913</v>
      </c>
      <c r="AF851" s="144" t="s">
        <v>1021</v>
      </c>
      <c r="AG851" s="144" t="s">
        <v>1142</v>
      </c>
      <c r="AH851" s="144" t="s">
        <v>919</v>
      </c>
      <c r="AI851" s="144" t="s">
        <v>919</v>
      </c>
      <c r="AJ851" s="144" t="s">
        <v>919</v>
      </c>
      <c r="AK851" s="144" t="s">
        <v>912</v>
      </c>
      <c r="AL851" s="144" t="s">
        <v>919</v>
      </c>
      <c r="AM851" s="144" t="s">
        <v>919</v>
      </c>
      <c r="AN851" s="144" t="s">
        <v>949</v>
      </c>
      <c r="AO851" s="144" t="s">
        <v>1023</v>
      </c>
      <c r="AP851" s="144" t="s">
        <v>811</v>
      </c>
      <c r="AQ851" s="160" t="s">
        <v>1126</v>
      </c>
      <c r="AR851" s="144" t="s">
        <v>1188</v>
      </c>
    </row>
    <row r="852" spans="3:44">
      <c r="C852" s="160" t="s">
        <v>898</v>
      </c>
      <c r="D852" s="144" t="s">
        <v>812</v>
      </c>
      <c r="E852" s="161" t="s">
        <v>900</v>
      </c>
      <c r="F852" s="144" t="s">
        <v>434</v>
      </c>
      <c r="G852" s="144" t="s">
        <v>505</v>
      </c>
      <c r="H852" s="144" t="s">
        <v>813</v>
      </c>
      <c r="I852" s="144" t="s">
        <v>814</v>
      </c>
      <c r="J852" s="162">
        <v>0</v>
      </c>
      <c r="K852" s="163">
        <v>116152500</v>
      </c>
      <c r="L852" s="162">
        <v>116152500</v>
      </c>
      <c r="M852" s="162">
        <v>0</v>
      </c>
      <c r="N852" s="162">
        <v>0</v>
      </c>
      <c r="O852" s="162">
        <v>0</v>
      </c>
      <c r="P852" s="163">
        <v>0</v>
      </c>
      <c r="Q852" s="162">
        <v>0</v>
      </c>
      <c r="R852" s="162">
        <v>0</v>
      </c>
      <c r="S852" s="162">
        <v>0</v>
      </c>
      <c r="T852" s="162">
        <v>0</v>
      </c>
      <c r="U852" s="162">
        <v>116152500</v>
      </c>
      <c r="V852" s="162">
        <v>116152500</v>
      </c>
      <c r="W852" s="162">
        <v>116152500</v>
      </c>
      <c r="X852" s="162">
        <v>116152500</v>
      </c>
      <c r="Y852" s="162">
        <v>0</v>
      </c>
      <c r="Z852" s="162">
        <v>0</v>
      </c>
      <c r="AA852" s="162">
        <v>0</v>
      </c>
      <c r="AB852" s="162">
        <v>0</v>
      </c>
      <c r="AC852" s="162">
        <v>116152500</v>
      </c>
      <c r="AD852" s="144" t="s">
        <v>911</v>
      </c>
      <c r="AE852" s="165" t="s">
        <v>913</v>
      </c>
      <c r="AF852" s="144" t="s">
        <v>1021</v>
      </c>
      <c r="AG852" s="144" t="s">
        <v>1143</v>
      </c>
      <c r="AH852" s="144" t="s">
        <v>919</v>
      </c>
      <c r="AI852" s="144" t="s">
        <v>919</v>
      </c>
      <c r="AJ852" s="144" t="s">
        <v>919</v>
      </c>
      <c r="AK852" s="144" t="s">
        <v>912</v>
      </c>
      <c r="AL852" s="144" t="s">
        <v>919</v>
      </c>
      <c r="AM852" s="144" t="s">
        <v>919</v>
      </c>
      <c r="AN852" s="144" t="s">
        <v>949</v>
      </c>
      <c r="AO852" s="144" t="s">
        <v>1023</v>
      </c>
      <c r="AP852" s="144" t="s">
        <v>814</v>
      </c>
      <c r="AQ852" s="160" t="s">
        <v>1126</v>
      </c>
      <c r="AR852" s="144" t="s">
        <v>1188</v>
      </c>
    </row>
    <row r="853" spans="3:44">
      <c r="C853" s="160" t="s">
        <v>898</v>
      </c>
      <c r="D853" s="144" t="s">
        <v>525</v>
      </c>
      <c r="E853" s="161" t="s">
        <v>900</v>
      </c>
      <c r="F853" s="144" t="s">
        <v>434</v>
      </c>
      <c r="G853" s="144" t="s">
        <v>505</v>
      </c>
      <c r="H853" s="144" t="s">
        <v>526</v>
      </c>
      <c r="I853" s="144" t="s">
        <v>527</v>
      </c>
      <c r="J853" s="162">
        <v>0</v>
      </c>
      <c r="K853" s="163">
        <v>232305000</v>
      </c>
      <c r="L853" s="162">
        <v>232305000</v>
      </c>
      <c r="M853" s="162">
        <v>0</v>
      </c>
      <c r="N853" s="162">
        <v>0</v>
      </c>
      <c r="O853" s="162">
        <v>0</v>
      </c>
      <c r="P853" s="163">
        <v>0</v>
      </c>
      <c r="Q853" s="162">
        <v>0</v>
      </c>
      <c r="R853" s="162">
        <v>0</v>
      </c>
      <c r="S853" s="162">
        <v>0</v>
      </c>
      <c r="T853" s="162">
        <v>0</v>
      </c>
      <c r="U853" s="162">
        <v>232305000</v>
      </c>
      <c r="V853" s="162">
        <v>232305000</v>
      </c>
      <c r="W853" s="162">
        <v>232305000</v>
      </c>
      <c r="X853" s="162">
        <v>232305000</v>
      </c>
      <c r="Y853" s="162">
        <v>0</v>
      </c>
      <c r="Z853" s="162">
        <v>0</v>
      </c>
      <c r="AA853" s="162">
        <v>0</v>
      </c>
      <c r="AB853" s="162">
        <v>0</v>
      </c>
      <c r="AC853" s="162">
        <v>232305000</v>
      </c>
      <c r="AD853" s="144" t="s">
        <v>911</v>
      </c>
      <c r="AE853" s="165" t="s">
        <v>913</v>
      </c>
      <c r="AF853" s="144" t="s">
        <v>1021</v>
      </c>
      <c r="AG853" s="144" t="s">
        <v>1024</v>
      </c>
      <c r="AH853" s="144" t="s">
        <v>919</v>
      </c>
      <c r="AI853" s="144" t="s">
        <v>919</v>
      </c>
      <c r="AJ853" s="144" t="s">
        <v>919</v>
      </c>
      <c r="AK853" s="144" t="s">
        <v>912</v>
      </c>
      <c r="AL853" s="144" t="s">
        <v>919</v>
      </c>
      <c r="AM853" s="144" t="s">
        <v>919</v>
      </c>
      <c r="AN853" s="144" t="s">
        <v>949</v>
      </c>
      <c r="AO853" s="144" t="s">
        <v>1023</v>
      </c>
      <c r="AP853" s="144" t="s">
        <v>527</v>
      </c>
      <c r="AQ853" s="160" t="s">
        <v>1126</v>
      </c>
      <c r="AR853" s="144" t="s">
        <v>1188</v>
      </c>
    </row>
    <row r="854" spans="3:44">
      <c r="C854" s="160" t="s">
        <v>898</v>
      </c>
      <c r="D854" s="144" t="s">
        <v>528</v>
      </c>
      <c r="E854" s="161" t="s">
        <v>900</v>
      </c>
      <c r="F854" s="144" t="s">
        <v>434</v>
      </c>
      <c r="G854" s="144" t="s">
        <v>505</v>
      </c>
      <c r="H854" s="144" t="s">
        <v>529</v>
      </c>
      <c r="I854" s="144" t="s">
        <v>530</v>
      </c>
      <c r="J854" s="162">
        <v>0</v>
      </c>
      <c r="K854" s="163">
        <v>12474627</v>
      </c>
      <c r="L854" s="162">
        <v>12474627</v>
      </c>
      <c r="M854" s="162">
        <v>0</v>
      </c>
      <c r="N854" s="162">
        <v>0</v>
      </c>
      <c r="O854" s="162">
        <v>0</v>
      </c>
      <c r="P854" s="163">
        <v>0</v>
      </c>
      <c r="Q854" s="162">
        <v>0</v>
      </c>
      <c r="R854" s="162">
        <v>0</v>
      </c>
      <c r="S854" s="162">
        <v>0</v>
      </c>
      <c r="T854" s="162">
        <v>0</v>
      </c>
      <c r="U854" s="162">
        <v>12474627</v>
      </c>
      <c r="V854" s="162">
        <v>12474627</v>
      </c>
      <c r="W854" s="162">
        <v>12474627</v>
      </c>
      <c r="X854" s="162">
        <v>12474627</v>
      </c>
      <c r="Y854" s="162">
        <v>0</v>
      </c>
      <c r="Z854" s="162">
        <v>0</v>
      </c>
      <c r="AA854" s="162">
        <v>0</v>
      </c>
      <c r="AB854" s="162">
        <v>0</v>
      </c>
      <c r="AC854" s="162">
        <v>12474627</v>
      </c>
      <c r="AD854" s="144" t="s">
        <v>911</v>
      </c>
      <c r="AE854" s="165" t="s">
        <v>913</v>
      </c>
      <c r="AF854" s="144" t="s">
        <v>956</v>
      </c>
      <c r="AG854" s="144" t="s">
        <v>1025</v>
      </c>
      <c r="AH854" s="144" t="s">
        <v>919</v>
      </c>
      <c r="AI854" s="144" t="s">
        <v>919</v>
      </c>
      <c r="AJ854" s="144" t="s">
        <v>919</v>
      </c>
      <c r="AK854" s="144" t="s">
        <v>912</v>
      </c>
      <c r="AL854" s="144" t="s">
        <v>919</v>
      </c>
      <c r="AM854" s="144" t="s">
        <v>919</v>
      </c>
      <c r="AN854" s="144" t="s">
        <v>949</v>
      </c>
      <c r="AO854" s="144" t="s">
        <v>958</v>
      </c>
      <c r="AP854" s="144" t="s">
        <v>530</v>
      </c>
      <c r="AQ854" s="160" t="s">
        <v>1126</v>
      </c>
      <c r="AR854" s="144" t="s">
        <v>1188</v>
      </c>
    </row>
    <row r="855" spans="3:44">
      <c r="C855" s="160" t="s">
        <v>898</v>
      </c>
      <c r="D855" s="144" t="s">
        <v>446</v>
      </c>
      <c r="E855" s="161" t="s">
        <v>900</v>
      </c>
      <c r="F855" s="144" t="s">
        <v>434</v>
      </c>
      <c r="G855" s="144" t="s">
        <v>505</v>
      </c>
      <c r="H855" s="144" t="s">
        <v>447</v>
      </c>
      <c r="I855" s="144" t="s">
        <v>448</v>
      </c>
      <c r="J855" s="162">
        <v>0</v>
      </c>
      <c r="K855" s="163">
        <v>6074001</v>
      </c>
      <c r="L855" s="162">
        <v>6074001</v>
      </c>
      <c r="M855" s="162">
        <v>0</v>
      </c>
      <c r="N855" s="162">
        <v>0</v>
      </c>
      <c r="O855" s="162">
        <v>0</v>
      </c>
      <c r="P855" s="163">
        <v>0</v>
      </c>
      <c r="Q855" s="162">
        <v>0</v>
      </c>
      <c r="R855" s="162">
        <v>0</v>
      </c>
      <c r="S855" s="162">
        <v>0</v>
      </c>
      <c r="T855" s="162">
        <v>0</v>
      </c>
      <c r="U855" s="162">
        <v>6074001</v>
      </c>
      <c r="V855" s="162">
        <v>6074001</v>
      </c>
      <c r="W855" s="162">
        <v>6074001</v>
      </c>
      <c r="X855" s="162">
        <v>6074001</v>
      </c>
      <c r="Y855" s="162">
        <v>0</v>
      </c>
      <c r="Z855" s="162">
        <v>0</v>
      </c>
      <c r="AA855" s="162">
        <v>0</v>
      </c>
      <c r="AB855" s="162">
        <v>0</v>
      </c>
      <c r="AC855" s="162">
        <v>6074001</v>
      </c>
      <c r="AD855" s="144" t="s">
        <v>911</v>
      </c>
      <c r="AE855" s="165" t="s">
        <v>913</v>
      </c>
      <c r="AF855" s="144" t="s">
        <v>956</v>
      </c>
      <c r="AG855" s="144" t="s">
        <v>957</v>
      </c>
      <c r="AH855" s="144" t="s">
        <v>919</v>
      </c>
      <c r="AI855" s="144" t="s">
        <v>919</v>
      </c>
      <c r="AJ855" s="144" t="s">
        <v>919</v>
      </c>
      <c r="AK855" s="144" t="s">
        <v>912</v>
      </c>
      <c r="AL855" s="144" t="s">
        <v>919</v>
      </c>
      <c r="AM855" s="144" t="s">
        <v>919</v>
      </c>
      <c r="AN855" s="144" t="s">
        <v>949</v>
      </c>
      <c r="AO855" s="144" t="s">
        <v>958</v>
      </c>
      <c r="AP855" s="144" t="s">
        <v>448</v>
      </c>
      <c r="AQ855" s="160" t="s">
        <v>1126</v>
      </c>
      <c r="AR855" s="144" t="s">
        <v>1188</v>
      </c>
    </row>
    <row r="856" spans="3:44">
      <c r="C856" s="160" t="s">
        <v>898</v>
      </c>
      <c r="D856" s="144" t="s">
        <v>653</v>
      </c>
      <c r="E856" s="161" t="s">
        <v>900</v>
      </c>
      <c r="F856" s="144" t="s">
        <v>434</v>
      </c>
      <c r="G856" s="144" t="s">
        <v>505</v>
      </c>
      <c r="H856" s="144" t="s">
        <v>654</v>
      </c>
      <c r="I856" s="144" t="s">
        <v>655</v>
      </c>
      <c r="J856" s="162">
        <v>0</v>
      </c>
      <c r="K856" s="163">
        <v>1137228994</v>
      </c>
      <c r="L856" s="162">
        <v>1137228994</v>
      </c>
      <c r="M856" s="162">
        <v>0</v>
      </c>
      <c r="N856" s="162">
        <v>0</v>
      </c>
      <c r="O856" s="162">
        <v>0</v>
      </c>
      <c r="P856" s="163">
        <v>0</v>
      </c>
      <c r="Q856" s="162">
        <v>0</v>
      </c>
      <c r="R856" s="162">
        <v>0</v>
      </c>
      <c r="S856" s="162">
        <v>0</v>
      </c>
      <c r="T856" s="162">
        <v>0</v>
      </c>
      <c r="U856" s="162">
        <v>1137228994</v>
      </c>
      <c r="V856" s="162">
        <v>1137228994</v>
      </c>
      <c r="W856" s="162">
        <v>1137228994</v>
      </c>
      <c r="X856" s="162">
        <v>1137228994</v>
      </c>
      <c r="Y856" s="162">
        <v>0</v>
      </c>
      <c r="Z856" s="162">
        <v>0</v>
      </c>
      <c r="AA856" s="162">
        <v>0</v>
      </c>
      <c r="AB856" s="162">
        <v>0</v>
      </c>
      <c r="AC856" s="162">
        <v>1137228994</v>
      </c>
      <c r="AD856" s="144" t="s">
        <v>911</v>
      </c>
      <c r="AE856" s="165" t="s">
        <v>913</v>
      </c>
      <c r="AF856" s="144" t="s">
        <v>1090</v>
      </c>
      <c r="AG856" s="144" t="s">
        <v>1091</v>
      </c>
      <c r="AH856" s="144" t="s">
        <v>919</v>
      </c>
      <c r="AI856" s="144" t="s">
        <v>919</v>
      </c>
      <c r="AJ856" s="144" t="s">
        <v>919</v>
      </c>
      <c r="AK856" s="144" t="s">
        <v>912</v>
      </c>
      <c r="AL856" s="144" t="s">
        <v>919</v>
      </c>
      <c r="AM856" s="144" t="s">
        <v>919</v>
      </c>
      <c r="AN856" s="144" t="s">
        <v>949</v>
      </c>
      <c r="AO856" s="144" t="s">
        <v>1092</v>
      </c>
      <c r="AP856" s="144" t="s">
        <v>655</v>
      </c>
      <c r="AQ856" s="160" t="s">
        <v>1126</v>
      </c>
      <c r="AR856" s="144" t="s">
        <v>1188</v>
      </c>
    </row>
    <row r="857" spans="3:44">
      <c r="C857" s="160" t="s">
        <v>898</v>
      </c>
      <c r="D857" s="144" t="s">
        <v>596</v>
      </c>
      <c r="E857" s="161" t="s">
        <v>900</v>
      </c>
      <c r="F857" s="144" t="s">
        <v>434</v>
      </c>
      <c r="G857" s="144" t="s">
        <v>505</v>
      </c>
      <c r="H857" s="144" t="s">
        <v>597</v>
      </c>
      <c r="I857" s="144" t="s">
        <v>598</v>
      </c>
      <c r="J857" s="162">
        <v>0</v>
      </c>
      <c r="K857" s="163">
        <v>327456047</v>
      </c>
      <c r="L857" s="162">
        <v>327456047</v>
      </c>
      <c r="M857" s="162">
        <v>0</v>
      </c>
      <c r="N857" s="162">
        <v>0</v>
      </c>
      <c r="O857" s="162">
        <v>0</v>
      </c>
      <c r="P857" s="163">
        <v>0</v>
      </c>
      <c r="Q857" s="162">
        <v>0</v>
      </c>
      <c r="R857" s="162">
        <v>0</v>
      </c>
      <c r="S857" s="162">
        <v>0</v>
      </c>
      <c r="T857" s="162">
        <v>0</v>
      </c>
      <c r="U857" s="162">
        <v>327456047</v>
      </c>
      <c r="V857" s="162">
        <v>327456047</v>
      </c>
      <c r="W857" s="162">
        <v>327456047</v>
      </c>
      <c r="X857" s="162">
        <v>327456047</v>
      </c>
      <c r="Y857" s="162">
        <v>0</v>
      </c>
      <c r="Z857" s="162">
        <v>0</v>
      </c>
      <c r="AA857" s="162">
        <v>0</v>
      </c>
      <c r="AB857" s="162">
        <v>0</v>
      </c>
      <c r="AC857" s="162">
        <v>327456047</v>
      </c>
      <c r="AD857" s="144" t="s">
        <v>911</v>
      </c>
      <c r="AE857" s="165" t="s">
        <v>913</v>
      </c>
      <c r="AF857" s="144" t="s">
        <v>962</v>
      </c>
      <c r="AG857" s="144" t="s">
        <v>1070</v>
      </c>
      <c r="AH857" s="144" t="s">
        <v>919</v>
      </c>
      <c r="AI857" s="144" t="s">
        <v>919</v>
      </c>
      <c r="AJ857" s="144" t="s">
        <v>919</v>
      </c>
      <c r="AK857" s="144" t="s">
        <v>912</v>
      </c>
      <c r="AL857" s="144" t="s">
        <v>919</v>
      </c>
      <c r="AM857" s="144" t="s">
        <v>919</v>
      </c>
      <c r="AN857" s="144" t="s">
        <v>949</v>
      </c>
      <c r="AO857" s="144" t="s">
        <v>965</v>
      </c>
      <c r="AP857" s="144" t="s">
        <v>598</v>
      </c>
      <c r="AQ857" s="160" t="s">
        <v>1126</v>
      </c>
      <c r="AR857" s="144" t="s">
        <v>1188</v>
      </c>
    </row>
    <row r="858" spans="3:44">
      <c r="C858" s="160" t="s">
        <v>898</v>
      </c>
      <c r="D858" s="144" t="s">
        <v>451</v>
      </c>
      <c r="E858" s="161" t="s">
        <v>900</v>
      </c>
      <c r="F858" s="144" t="s">
        <v>434</v>
      </c>
      <c r="G858" s="144" t="s">
        <v>505</v>
      </c>
      <c r="H858" s="144" t="s">
        <v>452</v>
      </c>
      <c r="I858" s="144" t="s">
        <v>453</v>
      </c>
      <c r="J858" s="162">
        <v>0</v>
      </c>
      <c r="K858" s="163">
        <v>44602560</v>
      </c>
      <c r="L858" s="162">
        <v>44602560</v>
      </c>
      <c r="M858" s="162">
        <v>0</v>
      </c>
      <c r="N858" s="162">
        <v>0</v>
      </c>
      <c r="O858" s="162">
        <v>0</v>
      </c>
      <c r="P858" s="163">
        <v>0</v>
      </c>
      <c r="Q858" s="162">
        <v>0</v>
      </c>
      <c r="R858" s="162">
        <v>0</v>
      </c>
      <c r="S858" s="162">
        <v>0</v>
      </c>
      <c r="T858" s="162">
        <v>0</v>
      </c>
      <c r="U858" s="162">
        <v>44602560</v>
      </c>
      <c r="V858" s="162">
        <v>44602560</v>
      </c>
      <c r="W858" s="162">
        <v>44602560</v>
      </c>
      <c r="X858" s="162">
        <v>44602560</v>
      </c>
      <c r="Y858" s="162">
        <v>0</v>
      </c>
      <c r="Z858" s="162">
        <v>0</v>
      </c>
      <c r="AA858" s="162">
        <v>0</v>
      </c>
      <c r="AB858" s="162">
        <v>0</v>
      </c>
      <c r="AC858" s="162">
        <v>44602560</v>
      </c>
      <c r="AD858" s="144" t="s">
        <v>911</v>
      </c>
      <c r="AE858" s="165" t="s">
        <v>913</v>
      </c>
      <c r="AF858" s="144" t="s">
        <v>962</v>
      </c>
      <c r="AG858" s="144" t="s">
        <v>963</v>
      </c>
      <c r="AH858" s="144" t="s">
        <v>919</v>
      </c>
      <c r="AI858" s="144" t="s">
        <v>919</v>
      </c>
      <c r="AJ858" s="144" t="s">
        <v>919</v>
      </c>
      <c r="AK858" s="144" t="s">
        <v>912</v>
      </c>
      <c r="AL858" s="144" t="s">
        <v>964</v>
      </c>
      <c r="AM858" s="144" t="s">
        <v>919</v>
      </c>
      <c r="AN858" s="144" t="s">
        <v>949</v>
      </c>
      <c r="AO858" s="144" t="s">
        <v>965</v>
      </c>
      <c r="AP858" s="144" t="s">
        <v>453</v>
      </c>
      <c r="AQ858" s="160" t="s">
        <v>1126</v>
      </c>
      <c r="AR858" s="144" t="s">
        <v>1188</v>
      </c>
    </row>
    <row r="859" spans="3:44">
      <c r="C859" s="160" t="s">
        <v>898</v>
      </c>
      <c r="D859" s="144" t="s">
        <v>485</v>
      </c>
      <c r="E859" s="161" t="s">
        <v>900</v>
      </c>
      <c r="F859" s="144" t="s">
        <v>479</v>
      </c>
      <c r="G859" s="144" t="s">
        <v>505</v>
      </c>
      <c r="H859" s="144" t="s">
        <v>486</v>
      </c>
      <c r="I859" s="144" t="s">
        <v>487</v>
      </c>
      <c r="J859" s="162">
        <v>0</v>
      </c>
      <c r="K859" s="163">
        <v>7463645861</v>
      </c>
      <c r="L859" s="162">
        <v>7463645861</v>
      </c>
      <c r="M859" s="162">
        <v>0</v>
      </c>
      <c r="N859" s="162">
        <v>0</v>
      </c>
      <c r="O859" s="162">
        <v>0</v>
      </c>
      <c r="P859" s="163">
        <v>0</v>
      </c>
      <c r="Q859" s="162">
        <v>0</v>
      </c>
      <c r="R859" s="162">
        <v>0</v>
      </c>
      <c r="S859" s="162">
        <v>0</v>
      </c>
      <c r="T859" s="162">
        <v>0</v>
      </c>
      <c r="U859" s="162">
        <v>7463645861</v>
      </c>
      <c r="V859" s="162">
        <v>7463645861</v>
      </c>
      <c r="W859" s="162">
        <v>7463645861</v>
      </c>
      <c r="X859" s="162">
        <v>7463645861</v>
      </c>
      <c r="Y859" s="162">
        <v>0</v>
      </c>
      <c r="Z859" s="162">
        <v>0</v>
      </c>
      <c r="AA859" s="162">
        <v>0</v>
      </c>
      <c r="AB859" s="162">
        <v>0</v>
      </c>
      <c r="AC859" s="162">
        <v>7463645861</v>
      </c>
      <c r="AD859" s="144" t="s">
        <v>911</v>
      </c>
      <c r="AE859" s="165" t="s">
        <v>915</v>
      </c>
      <c r="AF859" s="144" t="s">
        <v>983</v>
      </c>
      <c r="AG859" s="144" t="s">
        <v>988</v>
      </c>
      <c r="AH859" s="144" t="s">
        <v>919</v>
      </c>
      <c r="AI859" s="144" t="s">
        <v>919</v>
      </c>
      <c r="AJ859" s="144" t="s">
        <v>919</v>
      </c>
      <c r="AK859" s="144" t="s">
        <v>912</v>
      </c>
      <c r="AL859" s="144" t="s">
        <v>919</v>
      </c>
      <c r="AM859" s="144" t="s">
        <v>919</v>
      </c>
      <c r="AN859" s="144" t="s">
        <v>985</v>
      </c>
      <c r="AO859" s="144" t="s">
        <v>986</v>
      </c>
      <c r="AP859" s="144" t="s">
        <v>487</v>
      </c>
      <c r="AQ859" s="160" t="s">
        <v>1126</v>
      </c>
      <c r="AR859" s="144" t="s">
        <v>1188</v>
      </c>
    </row>
    <row r="860" spans="3:44">
      <c r="C860" s="160" t="s">
        <v>898</v>
      </c>
      <c r="D860" s="144" t="s">
        <v>623</v>
      </c>
      <c r="E860" s="161" t="s">
        <v>900</v>
      </c>
      <c r="F860" s="144" t="s">
        <v>479</v>
      </c>
      <c r="G860" s="144" t="s">
        <v>505</v>
      </c>
      <c r="H860" s="144" t="s">
        <v>624</v>
      </c>
      <c r="I860" s="144" t="s">
        <v>625</v>
      </c>
      <c r="J860" s="162">
        <v>0</v>
      </c>
      <c r="K860" s="163">
        <v>1109024070</v>
      </c>
      <c r="L860" s="162">
        <v>1109024070</v>
      </c>
      <c r="M860" s="162">
        <v>0</v>
      </c>
      <c r="N860" s="162">
        <v>0</v>
      </c>
      <c r="O860" s="162">
        <v>0</v>
      </c>
      <c r="P860" s="163">
        <v>0</v>
      </c>
      <c r="Q860" s="162">
        <v>0</v>
      </c>
      <c r="R860" s="162">
        <v>0</v>
      </c>
      <c r="S860" s="162">
        <v>0</v>
      </c>
      <c r="T860" s="162">
        <v>0</v>
      </c>
      <c r="U860" s="162">
        <v>1109024070</v>
      </c>
      <c r="V860" s="162">
        <v>1109024070</v>
      </c>
      <c r="W860" s="162">
        <v>1109024070</v>
      </c>
      <c r="X860" s="162">
        <v>1109024070</v>
      </c>
      <c r="Y860" s="162">
        <v>0</v>
      </c>
      <c r="Z860" s="162">
        <v>0</v>
      </c>
      <c r="AA860" s="162">
        <v>0</v>
      </c>
      <c r="AB860" s="162">
        <v>0</v>
      </c>
      <c r="AC860" s="162">
        <v>1109024070</v>
      </c>
      <c r="AD860" s="144" t="s">
        <v>911</v>
      </c>
      <c r="AE860" s="165" t="s">
        <v>915</v>
      </c>
      <c r="AF860" s="144" t="s">
        <v>983</v>
      </c>
      <c r="AG860" s="144" t="s">
        <v>1080</v>
      </c>
      <c r="AH860" s="144" t="s">
        <v>919</v>
      </c>
      <c r="AI860" s="144" t="s">
        <v>919</v>
      </c>
      <c r="AJ860" s="144" t="s">
        <v>919</v>
      </c>
      <c r="AK860" s="144" t="s">
        <v>912</v>
      </c>
      <c r="AL860" s="144" t="s">
        <v>919</v>
      </c>
      <c r="AM860" s="144" t="s">
        <v>919</v>
      </c>
      <c r="AN860" s="144" t="s">
        <v>985</v>
      </c>
      <c r="AO860" s="144" t="s">
        <v>986</v>
      </c>
      <c r="AP860" s="144" t="s">
        <v>625</v>
      </c>
      <c r="AQ860" s="160" t="s">
        <v>1126</v>
      </c>
      <c r="AR860" s="144" t="s">
        <v>1188</v>
      </c>
    </row>
    <row r="861" spans="3:44">
      <c r="C861" s="160" t="s">
        <v>898</v>
      </c>
      <c r="D861" s="144" t="s">
        <v>679</v>
      </c>
      <c r="E861" s="161" t="s">
        <v>900</v>
      </c>
      <c r="F861" s="144" t="s">
        <v>479</v>
      </c>
      <c r="G861" s="144" t="s">
        <v>505</v>
      </c>
      <c r="H861" s="144" t="s">
        <v>680</v>
      </c>
      <c r="I861" s="144" t="s">
        <v>681</v>
      </c>
      <c r="J861" s="162">
        <v>0</v>
      </c>
      <c r="K861" s="163">
        <v>49558400</v>
      </c>
      <c r="L861" s="162">
        <v>49558400</v>
      </c>
      <c r="M861" s="162">
        <v>0</v>
      </c>
      <c r="N861" s="162">
        <v>0</v>
      </c>
      <c r="O861" s="162">
        <v>0</v>
      </c>
      <c r="P861" s="163">
        <v>0</v>
      </c>
      <c r="Q861" s="162">
        <v>0</v>
      </c>
      <c r="R861" s="162">
        <v>0</v>
      </c>
      <c r="S861" s="162">
        <v>0</v>
      </c>
      <c r="T861" s="162">
        <v>0</v>
      </c>
      <c r="U861" s="162">
        <v>49558400</v>
      </c>
      <c r="V861" s="162">
        <v>49558400</v>
      </c>
      <c r="W861" s="162">
        <v>49558400</v>
      </c>
      <c r="X861" s="162">
        <v>49558400</v>
      </c>
      <c r="Y861" s="162">
        <v>0</v>
      </c>
      <c r="Z861" s="162">
        <v>0</v>
      </c>
      <c r="AA861" s="162">
        <v>0</v>
      </c>
      <c r="AB861" s="162">
        <v>0</v>
      </c>
      <c r="AC861" s="162">
        <v>49558400</v>
      </c>
      <c r="AD861" s="144" t="s">
        <v>911</v>
      </c>
      <c r="AE861" s="165" t="s">
        <v>915</v>
      </c>
      <c r="AF861" s="144" t="s">
        <v>983</v>
      </c>
      <c r="AG861" s="144" t="s">
        <v>1103</v>
      </c>
      <c r="AH861" s="144" t="s">
        <v>919</v>
      </c>
      <c r="AI861" s="144" t="s">
        <v>919</v>
      </c>
      <c r="AJ861" s="144" t="s">
        <v>919</v>
      </c>
      <c r="AK861" s="144" t="s">
        <v>912</v>
      </c>
      <c r="AL861" s="144" t="s">
        <v>1104</v>
      </c>
      <c r="AM861" s="144" t="s">
        <v>919</v>
      </c>
      <c r="AN861" s="144" t="s">
        <v>985</v>
      </c>
      <c r="AO861" s="144" t="s">
        <v>986</v>
      </c>
      <c r="AP861" s="144" t="s">
        <v>681</v>
      </c>
      <c r="AQ861" s="160" t="s">
        <v>1126</v>
      </c>
      <c r="AR861" s="144" t="s">
        <v>1188</v>
      </c>
    </row>
    <row r="862" spans="3:44">
      <c r="C862" s="160" t="s">
        <v>898</v>
      </c>
      <c r="D862" s="144" t="s">
        <v>682</v>
      </c>
      <c r="E862" s="161" t="s">
        <v>900</v>
      </c>
      <c r="F862" s="144" t="s">
        <v>683</v>
      </c>
      <c r="G862" s="144" t="s">
        <v>505</v>
      </c>
      <c r="H862" s="144" t="s">
        <v>684</v>
      </c>
      <c r="I862" s="144" t="s">
        <v>684</v>
      </c>
      <c r="J862" s="162">
        <v>0</v>
      </c>
      <c r="K862" s="163">
        <v>42671184919</v>
      </c>
      <c r="L862" s="162">
        <v>42671184919</v>
      </c>
      <c r="M862" s="162">
        <v>0</v>
      </c>
      <c r="N862" s="162">
        <v>0</v>
      </c>
      <c r="O862" s="162">
        <v>0</v>
      </c>
      <c r="P862" s="163">
        <v>0</v>
      </c>
      <c r="Q862" s="162">
        <v>0</v>
      </c>
      <c r="R862" s="162">
        <v>0</v>
      </c>
      <c r="S862" s="162">
        <v>0</v>
      </c>
      <c r="T862" s="162">
        <v>0</v>
      </c>
      <c r="U862" s="162">
        <v>42671184919</v>
      </c>
      <c r="V862" s="162">
        <v>42671184919</v>
      </c>
      <c r="W862" s="162">
        <v>42671184919</v>
      </c>
      <c r="X862" s="162">
        <v>42671184919</v>
      </c>
      <c r="Y862" s="162">
        <v>0</v>
      </c>
      <c r="Z862" s="162">
        <v>0</v>
      </c>
      <c r="AA862" s="162">
        <v>0</v>
      </c>
      <c r="AB862" s="162">
        <v>0</v>
      </c>
      <c r="AC862" s="162">
        <v>42671184919</v>
      </c>
      <c r="AD862" s="144" t="s">
        <v>911</v>
      </c>
      <c r="AE862" s="165" t="s">
        <v>915</v>
      </c>
      <c r="AF862" s="144" t="s">
        <v>1105</v>
      </c>
      <c r="AG862" s="144" t="s">
        <v>1106</v>
      </c>
      <c r="AH862" s="144" t="s">
        <v>919</v>
      </c>
      <c r="AI862" s="144" t="s">
        <v>919</v>
      </c>
      <c r="AJ862" s="144" t="s">
        <v>919</v>
      </c>
      <c r="AK862" s="144" t="s">
        <v>912</v>
      </c>
      <c r="AL862" s="144" t="s">
        <v>919</v>
      </c>
      <c r="AM862" s="144" t="s">
        <v>919</v>
      </c>
      <c r="AN862" s="144" t="s">
        <v>985</v>
      </c>
      <c r="AO862" s="144" t="s">
        <v>1107</v>
      </c>
      <c r="AP862" s="144" t="s">
        <v>684</v>
      </c>
      <c r="AQ862" s="160" t="s">
        <v>1126</v>
      </c>
      <c r="AR862" s="144" t="s">
        <v>1188</v>
      </c>
    </row>
    <row r="863" spans="3:44">
      <c r="C863" s="160" t="s">
        <v>898</v>
      </c>
      <c r="D863" s="144" t="s">
        <v>488</v>
      </c>
      <c r="E863" s="161" t="s">
        <v>900</v>
      </c>
      <c r="F863" s="144" t="s">
        <v>489</v>
      </c>
      <c r="G863" s="144" t="s">
        <v>505</v>
      </c>
      <c r="H863" s="144" t="s">
        <v>490</v>
      </c>
      <c r="I863" s="144" t="s">
        <v>490</v>
      </c>
      <c r="J863" s="162">
        <v>0</v>
      </c>
      <c r="K863" s="163">
        <v>2326593426</v>
      </c>
      <c r="L863" s="162">
        <v>2326593426</v>
      </c>
      <c r="M863" s="162">
        <v>0</v>
      </c>
      <c r="N863" s="162">
        <v>0</v>
      </c>
      <c r="O863" s="162">
        <v>0</v>
      </c>
      <c r="P863" s="163">
        <v>0</v>
      </c>
      <c r="Q863" s="162">
        <v>0</v>
      </c>
      <c r="R863" s="162">
        <v>0</v>
      </c>
      <c r="S863" s="162">
        <v>0</v>
      </c>
      <c r="T863" s="162">
        <v>0</v>
      </c>
      <c r="U863" s="162">
        <v>2326593426</v>
      </c>
      <c r="V863" s="162">
        <v>2326593426</v>
      </c>
      <c r="W863" s="162">
        <v>2326593426</v>
      </c>
      <c r="X863" s="162">
        <v>2326593426</v>
      </c>
      <c r="Y863" s="162">
        <v>0</v>
      </c>
      <c r="Z863" s="162">
        <v>0</v>
      </c>
      <c r="AA863" s="162">
        <v>0</v>
      </c>
      <c r="AB863" s="162">
        <v>0</v>
      </c>
      <c r="AC863" s="162">
        <v>2326593426</v>
      </c>
      <c r="AD863" s="144" t="s">
        <v>911</v>
      </c>
      <c r="AE863" s="165" t="s">
        <v>915</v>
      </c>
      <c r="AF863" s="144" t="s">
        <v>989</v>
      </c>
      <c r="AG863" s="144" t="s">
        <v>990</v>
      </c>
      <c r="AH863" s="144" t="s">
        <v>919</v>
      </c>
      <c r="AI863" s="144" t="s">
        <v>919</v>
      </c>
      <c r="AJ863" s="144" t="s">
        <v>919</v>
      </c>
      <c r="AK863" s="144" t="s">
        <v>912</v>
      </c>
      <c r="AL863" s="144" t="s">
        <v>919</v>
      </c>
      <c r="AM863" s="144" t="s">
        <v>919</v>
      </c>
      <c r="AN863" s="144" t="s">
        <v>985</v>
      </c>
      <c r="AO863" s="144" t="s">
        <v>991</v>
      </c>
      <c r="AP863" s="144" t="s">
        <v>490</v>
      </c>
      <c r="AQ863" s="160" t="s">
        <v>1126</v>
      </c>
      <c r="AR863" s="144" t="s">
        <v>1188</v>
      </c>
    </row>
    <row r="864" spans="3:44">
      <c r="C864" s="160" t="s">
        <v>898</v>
      </c>
      <c r="D864" s="144" t="s">
        <v>909</v>
      </c>
      <c r="E864" s="161" t="s">
        <v>900</v>
      </c>
      <c r="F864" s="144" t="s">
        <v>492</v>
      </c>
      <c r="G864" s="144" t="s">
        <v>505</v>
      </c>
      <c r="H864" s="144" t="s">
        <v>903</v>
      </c>
      <c r="I864" s="144" t="s">
        <v>904</v>
      </c>
      <c r="J864" s="162">
        <v>0</v>
      </c>
      <c r="K864" s="163">
        <v>9308442</v>
      </c>
      <c r="L864" s="162">
        <v>9308442</v>
      </c>
      <c r="M864" s="162">
        <v>0</v>
      </c>
      <c r="N864" s="162">
        <v>0</v>
      </c>
      <c r="O864" s="162">
        <v>0</v>
      </c>
      <c r="P864" s="163">
        <v>0</v>
      </c>
      <c r="Q864" s="162">
        <v>0</v>
      </c>
      <c r="R864" s="162">
        <v>0</v>
      </c>
      <c r="S864" s="162">
        <v>0</v>
      </c>
      <c r="T864" s="162">
        <v>0</v>
      </c>
      <c r="U864" s="162">
        <v>9308442</v>
      </c>
      <c r="V864" s="162">
        <v>9308442</v>
      </c>
      <c r="W864" s="162">
        <v>9308442</v>
      </c>
      <c r="X864" s="162">
        <v>9308442</v>
      </c>
      <c r="Y864" s="162">
        <v>0</v>
      </c>
      <c r="Z864" s="162">
        <v>0</v>
      </c>
      <c r="AA864" s="162">
        <v>0</v>
      </c>
      <c r="AB864" s="162">
        <v>0</v>
      </c>
      <c r="AC864" s="162">
        <v>9308442</v>
      </c>
      <c r="AD864" s="144" t="s">
        <v>911</v>
      </c>
      <c r="AE864" s="165" t="s">
        <v>916</v>
      </c>
      <c r="AF864" s="144" t="s">
        <v>992</v>
      </c>
      <c r="AG864" s="144" t="s">
        <v>993</v>
      </c>
      <c r="AH864" s="144" t="s">
        <v>934</v>
      </c>
      <c r="AI864" s="144" t="s">
        <v>919</v>
      </c>
      <c r="AJ864" s="144" t="s">
        <v>919</v>
      </c>
      <c r="AK864" s="144" t="s">
        <v>912</v>
      </c>
      <c r="AL864" s="144" t="s">
        <v>1199</v>
      </c>
      <c r="AM864" s="144" t="s">
        <v>1200</v>
      </c>
      <c r="AN864" s="144" t="s">
        <v>994</v>
      </c>
      <c r="AO864" s="144" t="s">
        <v>995</v>
      </c>
      <c r="AP864" s="144" t="s">
        <v>996</v>
      </c>
      <c r="AQ864" s="160" t="s">
        <v>1126</v>
      </c>
      <c r="AR864" s="144" t="s">
        <v>1188</v>
      </c>
    </row>
    <row r="865" spans="3:44">
      <c r="C865" s="160" t="s">
        <v>898</v>
      </c>
      <c r="D865" s="144" t="s">
        <v>910</v>
      </c>
      <c r="E865" s="161" t="s">
        <v>900</v>
      </c>
      <c r="F865" s="144" t="s">
        <v>492</v>
      </c>
      <c r="G865" s="144" t="s">
        <v>505</v>
      </c>
      <c r="H865" s="144" t="s">
        <v>903</v>
      </c>
      <c r="I865" s="144" t="s">
        <v>904</v>
      </c>
      <c r="J865" s="162">
        <v>0</v>
      </c>
      <c r="K865" s="163">
        <v>1650433</v>
      </c>
      <c r="L865" s="162">
        <v>1650433</v>
      </c>
      <c r="M865" s="162">
        <v>0</v>
      </c>
      <c r="N865" s="162">
        <v>0</v>
      </c>
      <c r="O865" s="162">
        <v>0</v>
      </c>
      <c r="P865" s="163">
        <v>0</v>
      </c>
      <c r="Q865" s="162">
        <v>0</v>
      </c>
      <c r="R865" s="162">
        <v>0</v>
      </c>
      <c r="S865" s="162">
        <v>0</v>
      </c>
      <c r="T865" s="162">
        <v>0</v>
      </c>
      <c r="U865" s="162">
        <v>1650433</v>
      </c>
      <c r="V865" s="162">
        <v>1650433</v>
      </c>
      <c r="W865" s="162">
        <v>1650433</v>
      </c>
      <c r="X865" s="162">
        <v>1650433</v>
      </c>
      <c r="Y865" s="162">
        <v>0</v>
      </c>
      <c r="Z865" s="162">
        <v>0</v>
      </c>
      <c r="AA865" s="162">
        <v>0</v>
      </c>
      <c r="AB865" s="162">
        <v>0</v>
      </c>
      <c r="AC865" s="162">
        <v>1650433</v>
      </c>
      <c r="AD865" s="144" t="s">
        <v>911</v>
      </c>
      <c r="AE865" s="165" t="s">
        <v>916</v>
      </c>
      <c r="AF865" s="144" t="s">
        <v>992</v>
      </c>
      <c r="AG865" s="144" t="s">
        <v>993</v>
      </c>
      <c r="AH865" s="144" t="s">
        <v>997</v>
      </c>
      <c r="AI865" s="144" t="s">
        <v>919</v>
      </c>
      <c r="AJ865" s="144" t="s">
        <v>919</v>
      </c>
      <c r="AK865" s="144" t="s">
        <v>912</v>
      </c>
      <c r="AL865" s="144" t="s">
        <v>1201</v>
      </c>
      <c r="AM865" s="144" t="s">
        <v>1194</v>
      </c>
      <c r="AN865" s="144" t="s">
        <v>994</v>
      </c>
      <c r="AO865" s="144" t="s">
        <v>995</v>
      </c>
      <c r="AP865" s="144" t="s">
        <v>996</v>
      </c>
      <c r="AQ865" s="160" t="s">
        <v>1126</v>
      </c>
      <c r="AR865" s="144" t="s">
        <v>1188</v>
      </c>
    </row>
    <row r="866" spans="3:44">
      <c r="C866" s="160" t="s">
        <v>898</v>
      </c>
      <c r="D866" s="144" t="s">
        <v>500</v>
      </c>
      <c r="E866" s="161" t="s">
        <v>900</v>
      </c>
      <c r="F866" s="144" t="s">
        <v>400</v>
      </c>
      <c r="G866" s="144" t="s">
        <v>505</v>
      </c>
      <c r="H866" s="144" t="s">
        <v>501</v>
      </c>
      <c r="I866" s="144" t="s">
        <v>501</v>
      </c>
      <c r="J866" s="162">
        <v>0</v>
      </c>
      <c r="K866" s="163">
        <v>24000000</v>
      </c>
      <c r="L866" s="162">
        <v>24000000</v>
      </c>
      <c r="M866" s="162">
        <v>0</v>
      </c>
      <c r="N866" s="162">
        <v>0</v>
      </c>
      <c r="O866" s="162">
        <v>0</v>
      </c>
      <c r="P866" s="163">
        <v>0</v>
      </c>
      <c r="Q866" s="162">
        <v>0</v>
      </c>
      <c r="R866" s="162">
        <v>0</v>
      </c>
      <c r="S866" s="162">
        <v>0</v>
      </c>
      <c r="T866" s="162">
        <v>0</v>
      </c>
      <c r="U866" s="162">
        <v>24000000</v>
      </c>
      <c r="V866" s="162">
        <v>24000000</v>
      </c>
      <c r="W866" s="162">
        <v>24000000</v>
      </c>
      <c r="X866" s="162">
        <v>24000000</v>
      </c>
      <c r="Y866" s="162">
        <v>0</v>
      </c>
      <c r="Z866" s="162">
        <v>0</v>
      </c>
      <c r="AA866" s="162">
        <v>0</v>
      </c>
      <c r="AB866" s="162">
        <v>0</v>
      </c>
      <c r="AC866" s="162">
        <v>24000000</v>
      </c>
      <c r="AD866" s="144" t="s">
        <v>911</v>
      </c>
      <c r="AE866" s="165" t="s">
        <v>916</v>
      </c>
      <c r="AF866" s="144" t="s">
        <v>998</v>
      </c>
      <c r="AG866" s="144" t="s">
        <v>1001</v>
      </c>
      <c r="AH866" s="144" t="s">
        <v>919</v>
      </c>
      <c r="AI866" s="144" t="s">
        <v>919</v>
      </c>
      <c r="AJ866" s="144" t="s">
        <v>919</v>
      </c>
      <c r="AK866" s="144" t="s">
        <v>912</v>
      </c>
      <c r="AL866" s="144" t="s">
        <v>919</v>
      </c>
      <c r="AM866" s="144" t="s">
        <v>919</v>
      </c>
      <c r="AN866" s="144" t="s">
        <v>994</v>
      </c>
      <c r="AO866" s="144" t="s">
        <v>1000</v>
      </c>
      <c r="AP866" s="144" t="s">
        <v>501</v>
      </c>
      <c r="AQ866" s="160" t="s">
        <v>1126</v>
      </c>
      <c r="AR866" s="144" t="s">
        <v>1188</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63F5ED-2C2E-4FD0-A434-F684FE67AA45}">
  <sheetPr>
    <tabColor rgb="FFFFC000"/>
  </sheetPr>
  <dimension ref="B3:R242"/>
  <sheetViews>
    <sheetView showGridLines="0" topLeftCell="A235" zoomScaleNormal="100" workbookViewId="0">
      <selection activeCell="B17" sqref="B17:O17"/>
    </sheetView>
  </sheetViews>
  <sheetFormatPr baseColWidth="10" defaultColWidth="11.42578125" defaultRowHeight="15"/>
  <cols>
    <col min="1" max="1" width="5.28515625" customWidth="1"/>
    <col min="2" max="2" width="24.42578125" style="18" customWidth="1"/>
    <col min="3" max="4" width="11.42578125" style="28"/>
    <col min="5" max="5" width="3" style="28" customWidth="1"/>
    <col min="6" max="6" width="3" style="140" customWidth="1"/>
    <col min="7" max="12" width="3" style="28" customWidth="1"/>
    <col min="13" max="14" width="3" style="140" customWidth="1"/>
    <col min="15" max="15" width="54.5703125" style="142" customWidth="1"/>
    <col min="26" max="26" width="71.5703125" customWidth="1"/>
  </cols>
  <sheetData>
    <row r="3" spans="2:15">
      <c r="B3" s="400" t="s">
        <v>321</v>
      </c>
      <c r="C3" s="400"/>
      <c r="D3" s="400"/>
      <c r="E3" s="400"/>
      <c r="F3" s="400"/>
      <c r="G3" s="400"/>
      <c r="H3" s="400"/>
      <c r="I3" s="400"/>
      <c r="J3" s="400"/>
      <c r="K3" s="400"/>
      <c r="L3" s="400"/>
      <c r="M3" s="400"/>
      <c r="N3" s="400"/>
      <c r="O3" s="400"/>
    </row>
    <row r="4" spans="2:15">
      <c r="B4" s="401" t="s">
        <v>1387</v>
      </c>
      <c r="C4" s="401"/>
      <c r="D4" s="401"/>
      <c r="E4" s="401"/>
      <c r="F4" s="401"/>
      <c r="G4" s="401"/>
      <c r="H4" s="401"/>
      <c r="I4" s="401"/>
      <c r="J4" s="401"/>
      <c r="K4" s="401"/>
      <c r="L4" s="401"/>
      <c r="M4" s="401"/>
      <c r="N4" s="401"/>
      <c r="O4" s="401"/>
    </row>
    <row r="5" spans="2:15">
      <c r="B5" s="402" t="s">
        <v>322</v>
      </c>
      <c r="C5" s="402"/>
      <c r="D5" s="402"/>
      <c r="E5" s="402"/>
      <c r="F5" s="402"/>
      <c r="G5" s="402"/>
      <c r="H5" s="402"/>
      <c r="I5" s="402"/>
      <c r="J5" s="402"/>
      <c r="K5" s="402"/>
      <c r="L5" s="402"/>
      <c r="M5" s="402"/>
      <c r="N5" s="402"/>
      <c r="O5" s="402"/>
    </row>
    <row r="6" spans="2:15" ht="15.75" thickBot="1">
      <c r="B6" s="403" t="s">
        <v>314</v>
      </c>
      <c r="C6" s="403"/>
      <c r="D6" s="403"/>
      <c r="E6" s="403"/>
      <c r="F6" s="403"/>
      <c r="G6" s="403"/>
      <c r="H6" s="403"/>
      <c r="I6" s="403"/>
      <c r="J6" s="403"/>
      <c r="K6" s="403"/>
      <c r="L6" s="403"/>
      <c r="M6" s="403"/>
      <c r="N6" s="403"/>
      <c r="O6" s="403"/>
    </row>
    <row r="7" spans="2:15" ht="14.45" customHeight="1" thickBot="1">
      <c r="B7" s="405" t="s">
        <v>323</v>
      </c>
      <c r="C7" s="405" t="s">
        <v>49</v>
      </c>
      <c r="D7" s="405"/>
      <c r="E7" s="405" t="s">
        <v>324</v>
      </c>
      <c r="F7" s="405"/>
      <c r="G7" s="405"/>
      <c r="H7" s="405"/>
      <c r="I7" s="405"/>
      <c r="J7" s="405"/>
      <c r="K7" s="405"/>
      <c r="L7" s="405"/>
      <c r="M7" s="405"/>
      <c r="N7" s="405"/>
      <c r="O7" s="405"/>
    </row>
    <row r="8" spans="2:15" ht="27">
      <c r="B8" s="406"/>
      <c r="C8" s="58" t="s">
        <v>325</v>
      </c>
      <c r="D8" s="58" t="s">
        <v>326</v>
      </c>
      <c r="E8" s="58">
        <v>1</v>
      </c>
      <c r="F8" s="126">
        <v>2</v>
      </c>
      <c r="G8" s="126">
        <v>3</v>
      </c>
      <c r="H8" s="126">
        <v>4</v>
      </c>
      <c r="I8" s="126">
        <v>5</v>
      </c>
      <c r="J8" s="126">
        <v>6</v>
      </c>
      <c r="K8" s="126">
        <v>7</v>
      </c>
      <c r="L8" s="126">
        <v>8</v>
      </c>
      <c r="M8" s="126">
        <v>9</v>
      </c>
      <c r="N8" s="126">
        <v>10</v>
      </c>
      <c r="O8" s="323" t="s">
        <v>327</v>
      </c>
    </row>
    <row r="9" spans="2:15" s="23" customFormat="1" ht="37.5" customHeight="1">
      <c r="B9" s="47" t="s">
        <v>53</v>
      </c>
      <c r="C9" s="59">
        <v>0.43469999999999998</v>
      </c>
      <c r="D9" s="59">
        <v>0.8962</v>
      </c>
      <c r="E9" s="33"/>
      <c r="F9" s="123"/>
      <c r="G9" s="33"/>
      <c r="H9" s="33"/>
      <c r="I9" s="33"/>
      <c r="J9" s="33"/>
      <c r="K9" s="33"/>
      <c r="L9" s="33"/>
      <c r="M9" s="123"/>
      <c r="N9" s="123" t="s">
        <v>328</v>
      </c>
      <c r="O9" s="116" t="s">
        <v>1613</v>
      </c>
    </row>
    <row r="10" spans="2:15" s="23" customFormat="1" ht="16.899999999999999" customHeight="1">
      <c r="B10" s="47" t="s">
        <v>1202</v>
      </c>
      <c r="C10" s="59">
        <v>0.1555</v>
      </c>
      <c r="D10" s="59">
        <v>0.79859999999999998</v>
      </c>
      <c r="E10" s="33"/>
      <c r="F10" s="123"/>
      <c r="G10" s="33"/>
      <c r="H10" s="33"/>
      <c r="I10" s="33"/>
      <c r="J10" s="33" t="s">
        <v>328</v>
      </c>
      <c r="K10" s="33"/>
      <c r="L10" s="33"/>
      <c r="M10" s="123"/>
      <c r="N10" s="123"/>
      <c r="O10" s="123"/>
    </row>
    <row r="11" spans="2:15" s="23" customFormat="1" ht="16.899999999999999" customHeight="1">
      <c r="B11" s="31" t="s">
        <v>1204</v>
      </c>
      <c r="C11" s="59">
        <v>5.11E-2</v>
      </c>
      <c r="D11" s="59">
        <v>0.439</v>
      </c>
      <c r="E11" s="33" t="s">
        <v>328</v>
      </c>
      <c r="F11" s="123"/>
      <c r="G11" s="33"/>
      <c r="H11" s="33"/>
      <c r="I11" s="33"/>
      <c r="J11" s="33" t="s">
        <v>328</v>
      </c>
      <c r="K11" s="33"/>
      <c r="L11" s="33"/>
      <c r="M11" s="123"/>
      <c r="N11" s="123"/>
      <c r="O11" s="123"/>
    </row>
    <row r="12" spans="2:15" s="23" customFormat="1" ht="22.5" customHeight="1">
      <c r="B12" s="31" t="s">
        <v>58</v>
      </c>
      <c r="C12" s="59">
        <v>3.5000000000000003E-2</v>
      </c>
      <c r="D12" s="59">
        <v>0.51619999999999999</v>
      </c>
      <c r="E12" s="33"/>
      <c r="F12" s="123"/>
      <c r="G12" s="33"/>
      <c r="H12" s="33"/>
      <c r="I12" s="33"/>
      <c r="J12" s="33" t="s">
        <v>328</v>
      </c>
      <c r="K12" s="33"/>
      <c r="L12" s="33"/>
      <c r="M12" s="123"/>
      <c r="N12" s="123"/>
      <c r="O12" s="123"/>
    </row>
    <row r="13" spans="2:15" s="23" customFormat="1" ht="24" customHeight="1">
      <c r="B13" s="31" t="s">
        <v>1203</v>
      </c>
      <c r="C13" s="59">
        <v>0.31169999999999998</v>
      </c>
      <c r="D13" s="59">
        <v>0.60840000000000005</v>
      </c>
      <c r="E13" s="33"/>
      <c r="F13" s="123"/>
      <c r="G13" s="33"/>
      <c r="H13" s="33"/>
      <c r="I13" s="33"/>
      <c r="J13" s="33"/>
      <c r="K13" s="33"/>
      <c r="L13" s="33" t="s">
        <v>328</v>
      </c>
      <c r="M13" s="123"/>
      <c r="N13" s="123"/>
      <c r="O13" s="123"/>
    </row>
    <row r="14" spans="2:15">
      <c r="B14" s="404" t="s">
        <v>1205</v>
      </c>
      <c r="C14" s="404"/>
      <c r="D14" s="404"/>
      <c r="E14" s="404"/>
      <c r="F14" s="404"/>
      <c r="G14" s="404"/>
      <c r="H14" s="404"/>
      <c r="I14" s="404"/>
      <c r="J14" s="404"/>
      <c r="K14" s="404"/>
      <c r="L14" s="404"/>
      <c r="M14" s="404"/>
      <c r="N14" s="404"/>
      <c r="O14" s="404"/>
    </row>
    <row r="15" spans="2:15">
      <c r="B15" s="399" t="s">
        <v>331</v>
      </c>
      <c r="C15" s="399"/>
      <c r="D15" s="399"/>
      <c r="E15" s="399"/>
      <c r="F15" s="399"/>
      <c r="G15" s="399"/>
      <c r="H15" s="399"/>
      <c r="I15" s="399"/>
      <c r="J15" s="399"/>
      <c r="K15" s="399"/>
      <c r="L15" s="399"/>
      <c r="M15" s="399"/>
      <c r="N15" s="399"/>
      <c r="O15" s="399"/>
    </row>
    <row r="16" spans="2:15">
      <c r="B16" s="399" t="s">
        <v>332</v>
      </c>
      <c r="C16" s="399"/>
      <c r="D16" s="399"/>
      <c r="E16" s="399"/>
      <c r="F16" s="399"/>
      <c r="G16" s="399"/>
      <c r="H16" s="399"/>
      <c r="I16" s="399"/>
      <c r="J16" s="399"/>
      <c r="K16" s="399"/>
      <c r="L16" s="399"/>
      <c r="M16" s="399"/>
      <c r="N16" s="399"/>
      <c r="O16" s="399"/>
    </row>
    <row r="17" spans="2:18">
      <c r="B17" s="399" t="s">
        <v>333</v>
      </c>
      <c r="C17" s="399"/>
      <c r="D17" s="399"/>
      <c r="E17" s="399"/>
      <c r="F17" s="399"/>
      <c r="G17" s="399"/>
      <c r="H17" s="399"/>
      <c r="I17" s="399"/>
      <c r="J17" s="399"/>
      <c r="K17" s="399"/>
      <c r="L17" s="399"/>
      <c r="M17" s="399"/>
      <c r="N17" s="399"/>
      <c r="O17" s="399"/>
    </row>
    <row r="18" spans="2:18">
      <c r="B18" s="75"/>
      <c r="C18" s="27"/>
      <c r="D18" s="27"/>
      <c r="E18" s="27"/>
      <c r="F18" s="137"/>
      <c r="G18" s="27"/>
      <c r="H18" s="27"/>
      <c r="I18" s="27"/>
      <c r="J18" s="27"/>
      <c r="K18" s="27"/>
      <c r="L18" s="27"/>
      <c r="M18" s="137"/>
      <c r="N18" s="137"/>
      <c r="O18" s="138"/>
      <c r="P18" s="105"/>
      <c r="Q18" s="105"/>
      <c r="R18" s="105"/>
    </row>
    <row r="19" spans="2:18">
      <c r="B19" s="75"/>
      <c r="C19" s="27"/>
      <c r="D19" s="27"/>
      <c r="E19" s="27"/>
      <c r="F19" s="137"/>
      <c r="G19" s="27"/>
      <c r="H19" s="27"/>
      <c r="I19" s="27"/>
      <c r="J19" s="27"/>
      <c r="K19" s="27"/>
      <c r="L19" s="27"/>
      <c r="M19" s="137"/>
      <c r="N19" s="137"/>
      <c r="O19" s="138"/>
      <c r="P19" s="105"/>
      <c r="Q19" s="105"/>
      <c r="R19" s="105"/>
    </row>
    <row r="20" spans="2:18">
      <c r="B20" s="400" t="s">
        <v>321</v>
      </c>
      <c r="C20" s="400"/>
      <c r="D20" s="400"/>
      <c r="E20" s="400"/>
      <c r="F20" s="400"/>
      <c r="G20" s="400"/>
      <c r="H20" s="400"/>
      <c r="I20" s="400"/>
      <c r="J20" s="400"/>
      <c r="K20" s="400"/>
      <c r="L20" s="400"/>
      <c r="M20" s="400"/>
      <c r="N20" s="400"/>
      <c r="O20" s="400"/>
    </row>
    <row r="21" spans="2:18">
      <c r="B21" s="401" t="s">
        <v>381</v>
      </c>
      <c r="C21" s="401"/>
      <c r="D21" s="401"/>
      <c r="E21" s="401"/>
      <c r="F21" s="401"/>
      <c r="G21" s="401"/>
      <c r="H21" s="401"/>
      <c r="I21" s="401"/>
      <c r="J21" s="401"/>
      <c r="K21" s="401"/>
      <c r="L21" s="401"/>
      <c r="M21" s="401"/>
      <c r="N21" s="401"/>
      <c r="O21" s="401"/>
    </row>
    <row r="22" spans="2:18">
      <c r="B22" s="402" t="s">
        <v>322</v>
      </c>
      <c r="C22" s="402"/>
      <c r="D22" s="402"/>
      <c r="E22" s="402"/>
      <c r="F22" s="402"/>
      <c r="G22" s="402"/>
      <c r="H22" s="402"/>
      <c r="I22" s="402"/>
      <c r="J22" s="402"/>
      <c r="K22" s="402"/>
      <c r="L22" s="402"/>
      <c r="M22" s="402"/>
      <c r="N22" s="402"/>
      <c r="O22" s="402"/>
    </row>
    <row r="23" spans="2:18" ht="15.75" thickBot="1">
      <c r="B23" s="403" t="s">
        <v>314</v>
      </c>
      <c r="C23" s="403"/>
      <c r="D23" s="403"/>
      <c r="E23" s="403"/>
      <c r="F23" s="403"/>
      <c r="G23" s="403"/>
      <c r="H23" s="403"/>
      <c r="I23" s="403"/>
      <c r="J23" s="403"/>
      <c r="K23" s="403"/>
      <c r="L23" s="403"/>
      <c r="M23" s="403"/>
      <c r="N23" s="403"/>
      <c r="O23" s="403"/>
    </row>
    <row r="24" spans="2:18" ht="15.75" thickBot="1">
      <c r="B24" s="407" t="s">
        <v>323</v>
      </c>
      <c r="C24" s="409" t="s">
        <v>49</v>
      </c>
      <c r="D24" s="410"/>
      <c r="E24" s="409" t="s">
        <v>324</v>
      </c>
      <c r="F24" s="411"/>
      <c r="G24" s="411"/>
      <c r="H24" s="411"/>
      <c r="I24" s="411"/>
      <c r="J24" s="411"/>
      <c r="K24" s="411"/>
      <c r="L24" s="411"/>
      <c r="M24" s="411"/>
      <c r="N24" s="411"/>
      <c r="O24" s="410"/>
    </row>
    <row r="25" spans="2:18" ht="27">
      <c r="B25" s="408"/>
      <c r="C25" s="91" t="s">
        <v>325</v>
      </c>
      <c r="D25" s="91" t="s">
        <v>326</v>
      </c>
      <c r="E25" s="126">
        <v>1</v>
      </c>
      <c r="F25" s="126">
        <v>2</v>
      </c>
      <c r="G25" s="126">
        <v>3</v>
      </c>
      <c r="H25" s="126">
        <v>4</v>
      </c>
      <c r="I25" s="126">
        <v>5</v>
      </c>
      <c r="J25" s="126">
        <v>6</v>
      </c>
      <c r="K25" s="126">
        <v>7</v>
      </c>
      <c r="L25" s="126">
        <v>8</v>
      </c>
      <c r="M25" s="126">
        <v>9</v>
      </c>
      <c r="N25" s="126">
        <v>10</v>
      </c>
      <c r="O25" s="324" t="s">
        <v>327</v>
      </c>
    </row>
    <row r="26" spans="2:18" s="23" customFormat="1">
      <c r="B26" s="47" t="s">
        <v>1202</v>
      </c>
      <c r="C26" s="59">
        <v>0.1187</v>
      </c>
      <c r="D26" s="59">
        <v>0.64680000000000004</v>
      </c>
      <c r="E26" s="33"/>
      <c r="F26" s="123"/>
      <c r="G26" s="33"/>
      <c r="H26" s="33"/>
      <c r="I26" s="33"/>
      <c r="J26" s="33"/>
      <c r="K26" s="33"/>
      <c r="L26" s="33" t="s">
        <v>330</v>
      </c>
      <c r="M26" s="123"/>
      <c r="N26" s="123"/>
      <c r="O26" s="123"/>
    </row>
    <row r="27" spans="2:18" s="23" customFormat="1">
      <c r="B27" s="47" t="s">
        <v>55</v>
      </c>
      <c r="C27" s="59">
        <v>0.47299999999999998</v>
      </c>
      <c r="D27" s="59">
        <v>0.89729999999999999</v>
      </c>
      <c r="E27" s="33" t="s">
        <v>330</v>
      </c>
      <c r="F27" s="123"/>
      <c r="G27" s="33"/>
      <c r="H27" s="33"/>
      <c r="I27" s="33"/>
      <c r="J27" s="33"/>
      <c r="K27" s="33"/>
      <c r="L27" s="33" t="s">
        <v>328</v>
      </c>
      <c r="M27" s="123"/>
      <c r="N27" s="123"/>
      <c r="O27" s="123"/>
    </row>
    <row r="28" spans="2:18">
      <c r="B28" s="404" t="s">
        <v>1205</v>
      </c>
      <c r="C28" s="404"/>
      <c r="D28" s="404"/>
      <c r="E28" s="404"/>
      <c r="F28" s="404"/>
      <c r="G28" s="404"/>
      <c r="H28" s="404"/>
      <c r="I28" s="404"/>
      <c r="J28" s="404"/>
      <c r="K28" s="404"/>
      <c r="L28" s="404"/>
      <c r="M28" s="404"/>
      <c r="N28" s="404"/>
      <c r="O28" s="404"/>
    </row>
    <row r="29" spans="2:18">
      <c r="B29" s="399" t="s">
        <v>331</v>
      </c>
      <c r="C29" s="399"/>
      <c r="D29" s="399"/>
      <c r="E29" s="399"/>
      <c r="F29" s="399"/>
      <c r="G29" s="399"/>
      <c r="H29" s="399"/>
      <c r="I29" s="399"/>
      <c r="J29" s="399"/>
      <c r="K29" s="399"/>
      <c r="L29" s="399"/>
      <c r="M29" s="399"/>
      <c r="N29" s="399"/>
      <c r="O29" s="399"/>
    </row>
    <row r="30" spans="2:18">
      <c r="B30" s="399" t="s">
        <v>332</v>
      </c>
      <c r="C30" s="399"/>
      <c r="D30" s="399"/>
      <c r="E30" s="399"/>
      <c r="F30" s="399"/>
      <c r="G30" s="399"/>
      <c r="H30" s="399"/>
      <c r="I30" s="399"/>
      <c r="J30" s="399"/>
      <c r="K30" s="399"/>
      <c r="L30" s="399"/>
      <c r="M30" s="399"/>
      <c r="N30" s="399"/>
      <c r="O30" s="399"/>
    </row>
    <row r="31" spans="2:18">
      <c r="B31" s="399" t="s">
        <v>333</v>
      </c>
      <c r="C31" s="399"/>
      <c r="D31" s="399"/>
      <c r="E31" s="399"/>
      <c r="F31" s="399"/>
      <c r="G31" s="399"/>
      <c r="H31" s="399"/>
      <c r="I31" s="399"/>
      <c r="J31" s="399"/>
      <c r="K31" s="399"/>
      <c r="L31" s="399"/>
      <c r="M31" s="399"/>
      <c r="N31" s="399"/>
      <c r="O31" s="399"/>
    </row>
    <row r="32" spans="2:18">
      <c r="B32" s="75"/>
      <c r="C32" s="27"/>
      <c r="D32" s="27"/>
      <c r="E32" s="27"/>
      <c r="F32" s="137"/>
      <c r="G32" s="27"/>
      <c r="H32" s="27"/>
      <c r="I32" s="27"/>
      <c r="J32" s="27"/>
      <c r="K32" s="27"/>
      <c r="L32" s="27"/>
      <c r="M32" s="137"/>
      <c r="N32" s="137"/>
      <c r="O32" s="138"/>
    </row>
    <row r="33" spans="2:15">
      <c r="B33" s="75"/>
      <c r="C33" s="27"/>
      <c r="D33" s="27"/>
      <c r="E33" s="27"/>
      <c r="F33" s="137"/>
      <c r="G33" s="27"/>
      <c r="H33" s="27"/>
      <c r="I33" s="27"/>
      <c r="J33" s="27"/>
      <c r="K33" s="27"/>
      <c r="L33" s="27"/>
      <c r="M33" s="137"/>
      <c r="N33" s="137"/>
      <c r="O33" s="138"/>
    </row>
    <row r="34" spans="2:15">
      <c r="B34" s="400" t="s">
        <v>321</v>
      </c>
      <c r="C34" s="400"/>
      <c r="D34" s="400"/>
      <c r="E34" s="400"/>
      <c r="F34" s="400"/>
      <c r="G34" s="400"/>
      <c r="H34" s="400"/>
      <c r="I34" s="400"/>
      <c r="J34" s="400"/>
      <c r="K34" s="400"/>
      <c r="L34" s="400"/>
      <c r="M34" s="400"/>
      <c r="N34" s="400"/>
      <c r="O34" s="400"/>
    </row>
    <row r="35" spans="2:15">
      <c r="B35" s="401" t="s">
        <v>1464</v>
      </c>
      <c r="C35" s="401"/>
      <c r="D35" s="401"/>
      <c r="E35" s="401"/>
      <c r="F35" s="401"/>
      <c r="G35" s="401"/>
      <c r="H35" s="401"/>
      <c r="I35" s="401"/>
      <c r="J35" s="401"/>
      <c r="K35" s="401"/>
      <c r="L35" s="401"/>
      <c r="M35" s="401"/>
      <c r="N35" s="401"/>
      <c r="O35" s="401"/>
    </row>
    <row r="36" spans="2:15">
      <c r="B36" s="402" t="s">
        <v>322</v>
      </c>
      <c r="C36" s="402"/>
      <c r="D36" s="402"/>
      <c r="E36" s="402"/>
      <c r="F36" s="402"/>
      <c r="G36" s="402"/>
      <c r="H36" s="402"/>
      <c r="I36" s="402"/>
      <c r="J36" s="402"/>
      <c r="K36" s="402"/>
      <c r="L36" s="402"/>
      <c r="M36" s="402"/>
      <c r="N36" s="402"/>
      <c r="O36" s="402"/>
    </row>
    <row r="37" spans="2:15" ht="15.75" thickBot="1">
      <c r="B37" s="403" t="s">
        <v>314</v>
      </c>
      <c r="C37" s="403"/>
      <c r="D37" s="403"/>
      <c r="E37" s="403"/>
      <c r="F37" s="403"/>
      <c r="G37" s="403"/>
      <c r="H37" s="403"/>
      <c r="I37" s="403"/>
      <c r="J37" s="403"/>
      <c r="K37" s="403"/>
      <c r="L37" s="403"/>
      <c r="M37" s="403"/>
      <c r="N37" s="403"/>
      <c r="O37" s="403"/>
    </row>
    <row r="38" spans="2:15" ht="14.45" customHeight="1" thickBot="1">
      <c r="B38" s="405" t="s">
        <v>323</v>
      </c>
      <c r="C38" s="405" t="s">
        <v>49</v>
      </c>
      <c r="D38" s="405"/>
      <c r="E38" s="405" t="s">
        <v>324</v>
      </c>
      <c r="F38" s="405"/>
      <c r="G38" s="405"/>
      <c r="H38" s="405"/>
      <c r="I38" s="405"/>
      <c r="J38" s="405"/>
      <c r="K38" s="405"/>
      <c r="L38" s="405"/>
      <c r="M38" s="405"/>
      <c r="N38" s="405"/>
      <c r="O38" s="405"/>
    </row>
    <row r="39" spans="2:15" ht="27">
      <c r="B39" s="406"/>
      <c r="C39" s="58" t="s">
        <v>325</v>
      </c>
      <c r="D39" s="58" t="s">
        <v>326</v>
      </c>
      <c r="E39" s="126">
        <v>1</v>
      </c>
      <c r="F39" s="126">
        <v>2</v>
      </c>
      <c r="G39" s="126">
        <v>3</v>
      </c>
      <c r="H39" s="126">
        <v>4</v>
      </c>
      <c r="I39" s="126">
        <v>5</v>
      </c>
      <c r="J39" s="126">
        <v>6</v>
      </c>
      <c r="K39" s="126">
        <v>7</v>
      </c>
      <c r="L39" s="126">
        <v>8</v>
      </c>
      <c r="M39" s="126">
        <v>9</v>
      </c>
      <c r="N39" s="126">
        <v>10</v>
      </c>
      <c r="O39" s="323" t="s">
        <v>327</v>
      </c>
    </row>
    <row r="40" spans="2:15" s="23" customFormat="1">
      <c r="B40" s="47" t="s">
        <v>54</v>
      </c>
      <c r="C40" s="59">
        <v>0.35499999999999998</v>
      </c>
      <c r="D40" s="59">
        <v>0.87229999999999996</v>
      </c>
      <c r="E40" s="33"/>
      <c r="F40" s="123"/>
      <c r="G40" s="33" t="s">
        <v>328</v>
      </c>
      <c r="H40" s="33"/>
      <c r="I40" s="33" t="s">
        <v>328</v>
      </c>
      <c r="J40" s="33"/>
      <c r="K40" s="33"/>
      <c r="L40" s="33"/>
      <c r="M40" s="123" t="s">
        <v>1207</v>
      </c>
      <c r="N40" s="123"/>
      <c r="O40" s="123" t="s">
        <v>1480</v>
      </c>
    </row>
    <row r="41" spans="2:15" s="23" customFormat="1">
      <c r="B41" s="47" t="s">
        <v>1206</v>
      </c>
      <c r="C41" s="59">
        <v>0.1867</v>
      </c>
      <c r="D41" s="59">
        <v>0.78259999999999996</v>
      </c>
      <c r="E41" s="33"/>
      <c r="F41" s="123"/>
      <c r="G41" s="33"/>
      <c r="H41" s="33"/>
      <c r="I41" s="33" t="s">
        <v>328</v>
      </c>
      <c r="J41" s="33"/>
      <c r="K41" s="33"/>
      <c r="L41" s="33"/>
      <c r="M41" s="123" t="s">
        <v>330</v>
      </c>
      <c r="N41" s="123"/>
      <c r="O41" s="123" t="s">
        <v>1480</v>
      </c>
    </row>
    <row r="42" spans="2:15" s="23" customFormat="1">
      <c r="B42" s="47" t="s">
        <v>59</v>
      </c>
      <c r="C42" s="59" t="s">
        <v>1208</v>
      </c>
      <c r="D42" s="59" t="s">
        <v>1209</v>
      </c>
      <c r="E42" s="33"/>
      <c r="F42" s="123"/>
      <c r="G42" s="33"/>
      <c r="H42" s="33"/>
      <c r="I42" s="33"/>
      <c r="J42" s="33"/>
      <c r="K42" s="33"/>
      <c r="L42" s="33"/>
      <c r="M42" s="123"/>
      <c r="N42" s="123" t="s">
        <v>1207</v>
      </c>
      <c r="O42" s="123" t="s">
        <v>1210</v>
      </c>
    </row>
    <row r="43" spans="2:15">
      <c r="B43" s="404" t="s">
        <v>1205</v>
      </c>
      <c r="C43" s="404"/>
      <c r="D43" s="404"/>
      <c r="E43" s="404"/>
      <c r="F43" s="404"/>
      <c r="G43" s="404"/>
      <c r="H43" s="404"/>
      <c r="I43" s="404"/>
      <c r="J43" s="404"/>
      <c r="K43" s="404"/>
      <c r="L43" s="404"/>
      <c r="M43" s="404"/>
      <c r="N43" s="404"/>
      <c r="O43" s="404"/>
    </row>
    <row r="44" spans="2:15">
      <c r="B44" s="399" t="s">
        <v>331</v>
      </c>
      <c r="C44" s="399"/>
      <c r="D44" s="399"/>
      <c r="E44" s="399"/>
      <c r="F44" s="399"/>
      <c r="G44" s="399"/>
      <c r="H44" s="399"/>
      <c r="I44" s="399"/>
      <c r="J44" s="399"/>
      <c r="K44" s="399"/>
      <c r="L44" s="399"/>
      <c r="M44" s="399"/>
      <c r="N44" s="399"/>
      <c r="O44" s="399"/>
    </row>
    <row r="45" spans="2:15">
      <c r="B45" s="399" t="s">
        <v>332</v>
      </c>
      <c r="C45" s="399"/>
      <c r="D45" s="399"/>
      <c r="E45" s="399"/>
      <c r="F45" s="399"/>
      <c r="G45" s="399"/>
      <c r="H45" s="399"/>
      <c r="I45" s="399"/>
      <c r="J45" s="399"/>
      <c r="K45" s="399"/>
      <c r="L45" s="399"/>
      <c r="M45" s="399"/>
      <c r="N45" s="399"/>
      <c r="O45" s="399"/>
    </row>
    <row r="46" spans="2:15">
      <c r="B46" s="399" t="s">
        <v>333</v>
      </c>
      <c r="C46" s="399"/>
      <c r="D46" s="399"/>
      <c r="E46" s="399"/>
      <c r="F46" s="399"/>
      <c r="G46" s="399"/>
      <c r="H46" s="399"/>
      <c r="I46" s="399"/>
      <c r="J46" s="399"/>
      <c r="K46" s="399"/>
      <c r="L46" s="399"/>
      <c r="M46" s="399"/>
      <c r="N46" s="399"/>
      <c r="O46" s="399"/>
    </row>
    <row r="47" spans="2:15">
      <c r="B47" s="75"/>
      <c r="C47" s="27"/>
      <c r="D47" s="27"/>
      <c r="E47" s="27"/>
      <c r="F47" s="137"/>
      <c r="G47" s="27"/>
      <c r="H47" s="27"/>
      <c r="I47" s="27"/>
      <c r="J47" s="27"/>
      <c r="K47" s="27"/>
      <c r="L47" s="27"/>
      <c r="M47" s="137"/>
      <c r="N47" s="137"/>
      <c r="O47" s="138"/>
    </row>
    <row r="48" spans="2:15">
      <c r="B48" s="75"/>
      <c r="C48" s="27"/>
      <c r="D48" s="27"/>
      <c r="E48" s="27"/>
      <c r="F48" s="137"/>
      <c r="G48" s="27"/>
      <c r="H48" s="27"/>
      <c r="I48" s="27"/>
      <c r="J48" s="27"/>
      <c r="K48" s="27"/>
      <c r="L48" s="27"/>
      <c r="M48" s="137"/>
      <c r="N48" s="137"/>
      <c r="O48" s="138"/>
    </row>
    <row r="49" spans="2:15">
      <c r="B49" s="400" t="s">
        <v>321</v>
      </c>
      <c r="C49" s="400"/>
      <c r="D49" s="400"/>
      <c r="E49" s="400"/>
      <c r="F49" s="400"/>
      <c r="G49" s="400"/>
      <c r="H49" s="400"/>
      <c r="I49" s="400"/>
      <c r="J49" s="400"/>
      <c r="K49" s="400"/>
      <c r="L49" s="400"/>
      <c r="M49" s="400"/>
      <c r="N49" s="400"/>
      <c r="O49" s="400"/>
    </row>
    <row r="50" spans="2:15">
      <c r="B50" s="401" t="s">
        <v>383</v>
      </c>
      <c r="C50" s="401"/>
      <c r="D50" s="401"/>
      <c r="E50" s="401"/>
      <c r="F50" s="401"/>
      <c r="G50" s="401"/>
      <c r="H50" s="401"/>
      <c r="I50" s="401"/>
      <c r="J50" s="401"/>
      <c r="K50" s="401"/>
      <c r="L50" s="401"/>
      <c r="M50" s="401"/>
      <c r="N50" s="401"/>
      <c r="O50" s="401"/>
    </row>
    <row r="51" spans="2:15">
      <c r="B51" s="402" t="s">
        <v>322</v>
      </c>
      <c r="C51" s="402"/>
      <c r="D51" s="402"/>
      <c r="E51" s="402"/>
      <c r="F51" s="402"/>
      <c r="G51" s="402"/>
      <c r="H51" s="402"/>
      <c r="I51" s="402"/>
      <c r="J51" s="402"/>
      <c r="K51" s="402"/>
      <c r="L51" s="402"/>
      <c r="M51" s="402"/>
      <c r="N51" s="402"/>
      <c r="O51" s="402"/>
    </row>
    <row r="52" spans="2:15" ht="15.75" thickBot="1">
      <c r="B52" s="403" t="s">
        <v>314</v>
      </c>
      <c r="C52" s="403"/>
      <c r="D52" s="403"/>
      <c r="E52" s="403"/>
      <c r="F52" s="403"/>
      <c r="G52" s="403"/>
      <c r="H52" s="403"/>
      <c r="I52" s="403"/>
      <c r="J52" s="403"/>
      <c r="K52" s="403"/>
      <c r="L52" s="403"/>
      <c r="M52" s="403"/>
      <c r="N52" s="403"/>
      <c r="O52" s="403"/>
    </row>
    <row r="53" spans="2:15" ht="14.45" customHeight="1" thickBot="1">
      <c r="B53" s="405" t="s">
        <v>323</v>
      </c>
      <c r="C53" s="405" t="s">
        <v>49</v>
      </c>
      <c r="D53" s="405"/>
      <c r="E53" s="405" t="s">
        <v>324</v>
      </c>
      <c r="F53" s="405"/>
      <c r="G53" s="405"/>
      <c r="H53" s="405"/>
      <c r="I53" s="405"/>
      <c r="J53" s="405"/>
      <c r="K53" s="405"/>
      <c r="L53" s="405"/>
      <c r="M53" s="405"/>
      <c r="N53" s="405"/>
      <c r="O53" s="405"/>
    </row>
    <row r="54" spans="2:15" ht="27">
      <c r="B54" s="406"/>
      <c r="C54" s="58" t="s">
        <v>325</v>
      </c>
      <c r="D54" s="58" t="s">
        <v>326</v>
      </c>
      <c r="E54" s="126">
        <v>1</v>
      </c>
      <c r="F54" s="126">
        <v>2</v>
      </c>
      <c r="G54" s="126">
        <v>3</v>
      </c>
      <c r="H54" s="126">
        <v>4</v>
      </c>
      <c r="I54" s="126">
        <v>5</v>
      </c>
      <c r="J54" s="126">
        <v>6</v>
      </c>
      <c r="K54" s="126">
        <v>7</v>
      </c>
      <c r="L54" s="126">
        <v>8</v>
      </c>
      <c r="M54" s="126">
        <v>9</v>
      </c>
      <c r="N54" s="126">
        <v>10</v>
      </c>
      <c r="O54" s="323" t="s">
        <v>327</v>
      </c>
    </row>
    <row r="55" spans="2:15" s="23" customFormat="1">
      <c r="B55" s="47" t="s">
        <v>53</v>
      </c>
      <c r="C55" s="59">
        <v>0.45850000000000002</v>
      </c>
      <c r="D55" s="59">
        <v>0.87739999999999996</v>
      </c>
      <c r="E55" s="33"/>
      <c r="F55" s="123"/>
      <c r="G55" s="33"/>
      <c r="H55" s="33"/>
      <c r="I55" s="33" t="s">
        <v>328</v>
      </c>
      <c r="J55" s="33"/>
      <c r="K55" s="33"/>
      <c r="L55" s="33"/>
      <c r="M55" s="123"/>
      <c r="N55" s="123"/>
      <c r="O55" s="121"/>
    </row>
    <row r="56" spans="2:15" s="23" customFormat="1">
      <c r="B56" s="47" t="s">
        <v>54</v>
      </c>
      <c r="C56" s="59">
        <v>0.19450000000000001</v>
      </c>
      <c r="D56" s="59">
        <v>0.79810000000000003</v>
      </c>
      <c r="E56" s="33"/>
      <c r="F56" s="123"/>
      <c r="G56" s="33"/>
      <c r="H56" s="33"/>
      <c r="I56" s="33"/>
      <c r="J56" s="33"/>
      <c r="K56" s="33" t="s">
        <v>328</v>
      </c>
      <c r="L56" s="33"/>
      <c r="M56" s="123"/>
      <c r="N56" s="123"/>
      <c r="O56" s="121"/>
    </row>
    <row r="57" spans="2:15" s="23" customFormat="1">
      <c r="B57" s="31" t="s">
        <v>1206</v>
      </c>
      <c r="C57" s="59">
        <v>0.2273</v>
      </c>
      <c r="D57" s="59">
        <v>0.83120000000000005</v>
      </c>
      <c r="E57" s="33"/>
      <c r="F57" s="123"/>
      <c r="G57" s="33"/>
      <c r="H57" s="33"/>
      <c r="I57" s="33"/>
      <c r="J57" s="33"/>
      <c r="K57" s="33" t="s">
        <v>328</v>
      </c>
      <c r="L57" s="33"/>
      <c r="M57" s="123"/>
      <c r="N57" s="123"/>
      <c r="O57" s="121"/>
    </row>
    <row r="58" spans="2:15" s="23" customFormat="1">
      <c r="B58" s="31" t="s">
        <v>58</v>
      </c>
      <c r="C58" s="59">
        <v>6.1999999999999998E-3</v>
      </c>
      <c r="D58" s="59">
        <v>0.66090000000000004</v>
      </c>
      <c r="E58" s="33"/>
      <c r="F58" s="123"/>
      <c r="G58" s="33"/>
      <c r="H58" s="33"/>
      <c r="I58" s="33"/>
      <c r="J58" s="33"/>
      <c r="K58" s="33"/>
      <c r="L58" s="33"/>
      <c r="M58" s="123" t="s">
        <v>328</v>
      </c>
      <c r="N58" s="123"/>
      <c r="O58" s="121" t="s">
        <v>1211</v>
      </c>
    </row>
    <row r="59" spans="2:15" s="23" customFormat="1">
      <c r="B59" s="31" t="s">
        <v>59</v>
      </c>
      <c r="C59" s="59">
        <v>0.44309999999999999</v>
      </c>
      <c r="D59" s="59">
        <v>0.86209999999999998</v>
      </c>
      <c r="E59" s="33"/>
      <c r="F59" s="123"/>
      <c r="G59" s="33"/>
      <c r="H59" s="33"/>
      <c r="I59" s="33" t="s">
        <v>328</v>
      </c>
      <c r="J59" s="33"/>
      <c r="K59" s="33"/>
      <c r="L59" s="33"/>
      <c r="M59" s="123"/>
      <c r="N59" s="123"/>
      <c r="O59" s="121"/>
    </row>
    <row r="60" spans="2:15">
      <c r="B60" s="404" t="s">
        <v>1205</v>
      </c>
      <c r="C60" s="404"/>
      <c r="D60" s="404"/>
      <c r="E60" s="404"/>
      <c r="F60" s="404"/>
      <c r="G60" s="404"/>
      <c r="H60" s="404"/>
      <c r="I60" s="404"/>
      <c r="J60" s="404"/>
      <c r="K60" s="404"/>
      <c r="L60" s="404"/>
      <c r="M60" s="404"/>
      <c r="N60" s="404"/>
      <c r="O60" s="404"/>
    </row>
    <row r="61" spans="2:15">
      <c r="B61" s="399" t="s">
        <v>331</v>
      </c>
      <c r="C61" s="399"/>
      <c r="D61" s="399"/>
      <c r="E61" s="399"/>
      <c r="F61" s="399"/>
      <c r="G61" s="399"/>
      <c r="H61" s="399"/>
      <c r="I61" s="399"/>
      <c r="J61" s="399"/>
      <c r="K61" s="399"/>
      <c r="L61" s="399"/>
      <c r="M61" s="399"/>
      <c r="N61" s="399"/>
      <c r="O61" s="399"/>
    </row>
    <row r="62" spans="2:15">
      <c r="B62" s="399" t="s">
        <v>332</v>
      </c>
      <c r="C62" s="399"/>
      <c r="D62" s="399"/>
      <c r="E62" s="399"/>
      <c r="F62" s="399"/>
      <c r="G62" s="399"/>
      <c r="H62" s="399"/>
      <c r="I62" s="399"/>
      <c r="J62" s="399"/>
      <c r="K62" s="399"/>
      <c r="L62" s="399"/>
      <c r="M62" s="399"/>
      <c r="N62" s="399"/>
      <c r="O62" s="399"/>
    </row>
    <row r="63" spans="2:15">
      <c r="B63" s="399" t="s">
        <v>333</v>
      </c>
      <c r="C63" s="399"/>
      <c r="D63" s="399"/>
      <c r="E63" s="399"/>
      <c r="F63" s="399"/>
      <c r="G63" s="399"/>
      <c r="H63" s="399"/>
      <c r="I63" s="399"/>
      <c r="J63" s="399"/>
      <c r="K63" s="399"/>
      <c r="L63" s="399"/>
      <c r="M63" s="399"/>
      <c r="N63" s="399"/>
      <c r="O63" s="399"/>
    </row>
    <row r="64" spans="2:15">
      <c r="B64" s="75"/>
      <c r="C64" s="27"/>
      <c r="D64" s="27"/>
      <c r="E64" s="27"/>
      <c r="F64" s="137"/>
      <c r="G64" s="27"/>
      <c r="H64" s="27"/>
      <c r="I64" s="27"/>
      <c r="J64" s="27"/>
      <c r="K64" s="27"/>
      <c r="L64" s="27"/>
      <c r="M64" s="137"/>
      <c r="N64" s="137"/>
      <c r="O64" s="138"/>
    </row>
    <row r="65" spans="2:15">
      <c r="B65" s="400" t="s">
        <v>321</v>
      </c>
      <c r="C65" s="400"/>
      <c r="D65" s="400"/>
      <c r="E65" s="400"/>
      <c r="F65" s="400"/>
      <c r="G65" s="400"/>
      <c r="H65" s="400"/>
      <c r="I65" s="400"/>
      <c r="J65" s="400"/>
      <c r="K65" s="400"/>
      <c r="L65" s="400"/>
      <c r="M65" s="400"/>
      <c r="N65" s="400"/>
      <c r="O65" s="400"/>
    </row>
    <row r="66" spans="2:15">
      <c r="B66" s="401" t="s">
        <v>384</v>
      </c>
      <c r="C66" s="401"/>
      <c r="D66" s="401"/>
      <c r="E66" s="401"/>
      <c r="F66" s="401"/>
      <c r="G66" s="401"/>
      <c r="H66" s="401"/>
      <c r="I66" s="401"/>
      <c r="J66" s="401"/>
      <c r="K66" s="401"/>
      <c r="L66" s="401"/>
      <c r="M66" s="401"/>
      <c r="N66" s="401"/>
      <c r="O66" s="401"/>
    </row>
    <row r="67" spans="2:15">
      <c r="B67" s="402" t="s">
        <v>322</v>
      </c>
      <c r="C67" s="402"/>
      <c r="D67" s="402"/>
      <c r="E67" s="402"/>
      <c r="F67" s="402"/>
      <c r="G67" s="402"/>
      <c r="H67" s="402"/>
      <c r="I67" s="402"/>
      <c r="J67" s="402"/>
      <c r="K67" s="402"/>
      <c r="L67" s="402"/>
      <c r="M67" s="402"/>
      <c r="N67" s="402"/>
      <c r="O67" s="402"/>
    </row>
    <row r="68" spans="2:15" ht="15.75" thickBot="1">
      <c r="B68" s="403" t="s">
        <v>314</v>
      </c>
      <c r="C68" s="403"/>
      <c r="D68" s="403"/>
      <c r="E68" s="403"/>
      <c r="F68" s="403"/>
      <c r="G68" s="403"/>
      <c r="H68" s="403"/>
      <c r="I68" s="403"/>
      <c r="J68" s="403"/>
      <c r="K68" s="403"/>
      <c r="L68" s="403"/>
      <c r="M68" s="403"/>
      <c r="N68" s="403"/>
      <c r="O68" s="403"/>
    </row>
    <row r="69" spans="2:15" ht="14.45" customHeight="1" thickBot="1">
      <c r="B69" s="405" t="s">
        <v>323</v>
      </c>
      <c r="C69" s="405" t="s">
        <v>49</v>
      </c>
      <c r="D69" s="405"/>
      <c r="E69" s="405" t="s">
        <v>324</v>
      </c>
      <c r="F69" s="405"/>
      <c r="G69" s="405"/>
      <c r="H69" s="405"/>
      <c r="I69" s="405"/>
      <c r="J69" s="405"/>
      <c r="K69" s="405"/>
      <c r="L69" s="405"/>
      <c r="M69" s="405"/>
      <c r="N69" s="405"/>
      <c r="O69" s="405"/>
    </row>
    <row r="70" spans="2:15" ht="27">
      <c r="B70" s="406"/>
      <c r="C70" s="58" t="s">
        <v>325</v>
      </c>
      <c r="D70" s="58" t="s">
        <v>326</v>
      </c>
      <c r="E70" s="126">
        <v>1</v>
      </c>
      <c r="F70" s="126">
        <v>2</v>
      </c>
      <c r="G70" s="126">
        <v>3</v>
      </c>
      <c r="H70" s="126">
        <v>4</v>
      </c>
      <c r="I70" s="126">
        <v>5</v>
      </c>
      <c r="J70" s="126">
        <v>6</v>
      </c>
      <c r="K70" s="126">
        <v>7</v>
      </c>
      <c r="L70" s="126">
        <v>8</v>
      </c>
      <c r="M70" s="126">
        <v>9</v>
      </c>
      <c r="N70" s="126">
        <v>10</v>
      </c>
      <c r="O70" s="323" t="s">
        <v>327</v>
      </c>
    </row>
    <row r="71" spans="2:15" s="23" customFormat="1">
      <c r="B71" s="47" t="s">
        <v>53</v>
      </c>
      <c r="C71" s="59">
        <v>0.44850000000000001</v>
      </c>
      <c r="D71" s="59">
        <v>0.87460000000000004</v>
      </c>
      <c r="E71" s="33"/>
      <c r="F71" s="123"/>
      <c r="G71" s="33"/>
      <c r="H71" s="33"/>
      <c r="I71" s="33" t="s">
        <v>328</v>
      </c>
      <c r="J71" s="33"/>
      <c r="K71" s="33"/>
      <c r="L71" s="33"/>
      <c r="M71" s="123"/>
      <c r="N71" s="123"/>
      <c r="O71" s="121"/>
    </row>
    <row r="72" spans="2:15" s="23" customFormat="1">
      <c r="B72" s="47" t="s">
        <v>54</v>
      </c>
      <c r="C72" s="59">
        <v>0.30120000000000002</v>
      </c>
      <c r="D72" s="59">
        <v>0.77059999999999995</v>
      </c>
      <c r="E72" s="33"/>
      <c r="F72" s="123"/>
      <c r="G72" s="33"/>
      <c r="H72" s="33"/>
      <c r="I72" s="33"/>
      <c r="J72" s="33"/>
      <c r="K72" s="33" t="s">
        <v>328</v>
      </c>
      <c r="L72" s="33"/>
      <c r="M72" s="123"/>
      <c r="N72" s="123"/>
      <c r="O72" s="121"/>
    </row>
    <row r="73" spans="2:15" s="23" customFormat="1">
      <c r="B73" s="31" t="s">
        <v>1206</v>
      </c>
      <c r="C73" s="59">
        <v>0.3508</v>
      </c>
      <c r="D73" s="59">
        <v>0.85970000000000002</v>
      </c>
      <c r="E73" s="33"/>
      <c r="F73" s="123"/>
      <c r="G73" s="33"/>
      <c r="H73" s="33"/>
      <c r="I73" s="33"/>
      <c r="J73" s="33"/>
      <c r="K73" s="33" t="s">
        <v>328</v>
      </c>
      <c r="L73" s="33"/>
      <c r="M73" s="123"/>
      <c r="N73" s="123"/>
      <c r="O73" s="121"/>
    </row>
    <row r="74" spans="2:15" s="23" customFormat="1">
      <c r="B74" s="31" t="s">
        <v>58</v>
      </c>
      <c r="C74" s="59">
        <v>0.44550000000000001</v>
      </c>
      <c r="D74" s="59">
        <v>0.87090000000000001</v>
      </c>
      <c r="E74" s="33"/>
      <c r="F74" s="123"/>
      <c r="G74" s="33"/>
      <c r="H74" s="33"/>
      <c r="I74" s="33"/>
      <c r="J74" s="33"/>
      <c r="K74" s="33"/>
      <c r="L74" s="33"/>
      <c r="M74" s="123" t="s">
        <v>328</v>
      </c>
      <c r="N74" s="123"/>
      <c r="O74" s="121" t="s">
        <v>1211</v>
      </c>
    </row>
    <row r="75" spans="2:15" s="23" customFormat="1">
      <c r="B75" s="31" t="s">
        <v>59</v>
      </c>
      <c r="C75" s="59">
        <v>0.42349999999999999</v>
      </c>
      <c r="D75" s="59">
        <v>0.76539999999999997</v>
      </c>
      <c r="E75" s="33"/>
      <c r="F75" s="123"/>
      <c r="G75" s="33"/>
      <c r="H75" s="33"/>
      <c r="I75" s="33" t="s">
        <v>328</v>
      </c>
      <c r="J75" s="33"/>
      <c r="K75" s="33"/>
      <c r="L75" s="33"/>
      <c r="M75" s="123"/>
      <c r="N75" s="123"/>
      <c r="O75" s="121"/>
    </row>
    <row r="76" spans="2:15">
      <c r="B76" s="404" t="s">
        <v>1205</v>
      </c>
      <c r="C76" s="404"/>
      <c r="D76" s="404"/>
      <c r="E76" s="404"/>
      <c r="F76" s="404"/>
      <c r="G76" s="404"/>
      <c r="H76" s="404"/>
      <c r="I76" s="404"/>
      <c r="J76" s="404"/>
      <c r="K76" s="404"/>
      <c r="L76" s="404"/>
      <c r="M76" s="404"/>
      <c r="N76" s="404"/>
      <c r="O76" s="404"/>
    </row>
    <row r="77" spans="2:15">
      <c r="B77" s="399" t="s">
        <v>331</v>
      </c>
      <c r="C77" s="399"/>
      <c r="D77" s="399"/>
      <c r="E77" s="399"/>
      <c r="F77" s="399"/>
      <c r="G77" s="399"/>
      <c r="H77" s="399"/>
      <c r="I77" s="399"/>
      <c r="J77" s="399"/>
      <c r="K77" s="399"/>
      <c r="L77" s="399"/>
      <c r="M77" s="399"/>
      <c r="N77" s="399"/>
      <c r="O77" s="399"/>
    </row>
    <row r="78" spans="2:15">
      <c r="B78" s="399" t="s">
        <v>332</v>
      </c>
      <c r="C78" s="399"/>
      <c r="D78" s="399"/>
      <c r="E78" s="399"/>
      <c r="F78" s="399"/>
      <c r="G78" s="399"/>
      <c r="H78" s="399"/>
      <c r="I78" s="399"/>
      <c r="J78" s="399"/>
      <c r="K78" s="399"/>
      <c r="L78" s="399"/>
      <c r="M78" s="399"/>
      <c r="N78" s="399"/>
      <c r="O78" s="399"/>
    </row>
    <row r="79" spans="2:15">
      <c r="B79" s="399" t="s">
        <v>333</v>
      </c>
      <c r="C79" s="399"/>
      <c r="D79" s="399"/>
      <c r="E79" s="399"/>
      <c r="F79" s="399"/>
      <c r="G79" s="399"/>
      <c r="H79" s="399"/>
      <c r="I79" s="399"/>
      <c r="J79" s="399"/>
      <c r="K79" s="399"/>
      <c r="L79" s="399"/>
      <c r="M79" s="399"/>
      <c r="N79" s="399"/>
      <c r="O79" s="399"/>
    </row>
    <row r="80" spans="2:15">
      <c r="B80" s="75"/>
      <c r="C80" s="27"/>
      <c r="D80" s="27"/>
      <c r="E80" s="27"/>
      <c r="F80" s="137"/>
      <c r="G80" s="27"/>
      <c r="H80" s="27"/>
      <c r="I80" s="27"/>
      <c r="J80" s="27"/>
      <c r="K80" s="27"/>
      <c r="L80" s="27"/>
      <c r="M80" s="137"/>
      <c r="N80" s="137"/>
      <c r="O80" s="138"/>
    </row>
    <row r="81" spans="2:15">
      <c r="B81" s="400" t="s">
        <v>321</v>
      </c>
      <c r="C81" s="400"/>
      <c r="D81" s="400"/>
      <c r="E81" s="400"/>
      <c r="F81" s="400"/>
      <c r="G81" s="400"/>
      <c r="H81" s="400"/>
      <c r="I81" s="400"/>
      <c r="J81" s="400"/>
      <c r="K81" s="400"/>
      <c r="L81" s="400"/>
      <c r="M81" s="400"/>
      <c r="N81" s="400"/>
      <c r="O81" s="400"/>
    </row>
    <row r="82" spans="2:15">
      <c r="B82" s="401" t="s">
        <v>385</v>
      </c>
      <c r="C82" s="401"/>
      <c r="D82" s="401"/>
      <c r="E82" s="401"/>
      <c r="F82" s="401"/>
      <c r="G82" s="401"/>
      <c r="H82" s="401"/>
      <c r="I82" s="401"/>
      <c r="J82" s="401"/>
      <c r="K82" s="401"/>
      <c r="L82" s="401"/>
      <c r="M82" s="401"/>
      <c r="N82" s="401"/>
      <c r="O82" s="401"/>
    </row>
    <row r="83" spans="2:15">
      <c r="B83" s="402" t="s">
        <v>322</v>
      </c>
      <c r="C83" s="402"/>
      <c r="D83" s="402"/>
      <c r="E83" s="402"/>
      <c r="F83" s="402"/>
      <c r="G83" s="402"/>
      <c r="H83" s="402"/>
      <c r="I83" s="402"/>
      <c r="J83" s="402"/>
      <c r="K83" s="402"/>
      <c r="L83" s="402"/>
      <c r="M83" s="402"/>
      <c r="N83" s="402"/>
      <c r="O83" s="402"/>
    </row>
    <row r="84" spans="2:15" ht="15.75" thickBot="1">
      <c r="B84" s="403" t="s">
        <v>314</v>
      </c>
      <c r="C84" s="403"/>
      <c r="D84" s="403"/>
      <c r="E84" s="403"/>
      <c r="F84" s="403"/>
      <c r="G84" s="403"/>
      <c r="H84" s="403"/>
      <c r="I84" s="403"/>
      <c r="J84" s="403"/>
      <c r="K84" s="403"/>
      <c r="L84" s="403"/>
      <c r="M84" s="403"/>
      <c r="N84" s="403"/>
      <c r="O84" s="403"/>
    </row>
    <row r="85" spans="2:15" ht="14.45" customHeight="1" thickBot="1">
      <c r="B85" s="405" t="s">
        <v>323</v>
      </c>
      <c r="C85" s="412" t="s">
        <v>49</v>
      </c>
      <c r="D85" s="412"/>
      <c r="E85" s="412" t="s">
        <v>324</v>
      </c>
      <c r="F85" s="412"/>
      <c r="G85" s="412"/>
      <c r="H85" s="412"/>
      <c r="I85" s="412"/>
      <c r="J85" s="412"/>
      <c r="K85" s="412"/>
      <c r="L85" s="412"/>
      <c r="M85" s="412"/>
      <c r="N85" s="412"/>
      <c r="O85" s="412"/>
    </row>
    <row r="86" spans="2:15" ht="27">
      <c r="B86" s="406"/>
      <c r="C86" s="96" t="s">
        <v>325</v>
      </c>
      <c r="D86" s="96" t="s">
        <v>326</v>
      </c>
      <c r="E86" s="126">
        <v>1</v>
      </c>
      <c r="F86" s="126">
        <v>2</v>
      </c>
      <c r="G86" s="126">
        <v>3</v>
      </c>
      <c r="H86" s="126">
        <v>4</v>
      </c>
      <c r="I86" s="126">
        <v>5</v>
      </c>
      <c r="J86" s="126">
        <v>6</v>
      </c>
      <c r="K86" s="126">
        <v>7</v>
      </c>
      <c r="L86" s="126">
        <v>8</v>
      </c>
      <c r="M86" s="126">
        <v>9</v>
      </c>
      <c r="N86" s="126">
        <v>10</v>
      </c>
      <c r="O86" s="323" t="s">
        <v>327</v>
      </c>
    </row>
    <row r="87" spans="2:15" ht="16.899999999999999" customHeight="1">
      <c r="B87" s="47" t="s">
        <v>53</v>
      </c>
      <c r="C87" s="59">
        <v>0.45300000000000001</v>
      </c>
      <c r="D87" s="59">
        <v>0.89649999999999996</v>
      </c>
      <c r="E87" s="33"/>
      <c r="F87" s="123"/>
      <c r="G87" s="33"/>
      <c r="H87" s="33"/>
      <c r="I87" s="33" t="s">
        <v>328</v>
      </c>
      <c r="J87" s="33"/>
      <c r="K87" s="33"/>
      <c r="L87" s="33"/>
      <c r="M87" s="123"/>
      <c r="N87" s="123"/>
      <c r="O87" s="121"/>
    </row>
    <row r="88" spans="2:15" ht="16.899999999999999" customHeight="1">
      <c r="B88" s="47" t="s">
        <v>54</v>
      </c>
      <c r="C88" s="59">
        <v>0.2823</v>
      </c>
      <c r="D88" s="59">
        <v>0.82879999999999998</v>
      </c>
      <c r="E88" s="33"/>
      <c r="F88" s="123"/>
      <c r="G88" s="33"/>
      <c r="H88" s="33"/>
      <c r="I88" s="33"/>
      <c r="J88" s="33"/>
      <c r="K88" s="33" t="s">
        <v>328</v>
      </c>
      <c r="L88" s="33"/>
      <c r="M88" s="123"/>
      <c r="N88" s="123"/>
      <c r="O88" s="121"/>
    </row>
    <row r="89" spans="2:15" ht="16.899999999999999" customHeight="1">
      <c r="B89" s="31" t="s">
        <v>1206</v>
      </c>
      <c r="C89" s="59">
        <v>0.25600000000000001</v>
      </c>
      <c r="D89" s="59">
        <v>0.82069999999999999</v>
      </c>
      <c r="E89" s="33"/>
      <c r="F89" s="123"/>
      <c r="G89" s="33"/>
      <c r="H89" s="33"/>
      <c r="I89" s="33"/>
      <c r="J89" s="33"/>
      <c r="K89" s="33" t="s">
        <v>328</v>
      </c>
      <c r="L89" s="33"/>
      <c r="M89" s="123"/>
      <c r="N89" s="123"/>
      <c r="O89" s="121"/>
    </row>
    <row r="90" spans="2:15" ht="22.5" customHeight="1">
      <c r="B90" s="31" t="s">
        <v>58</v>
      </c>
      <c r="C90" s="59">
        <v>0.24</v>
      </c>
      <c r="D90" s="59">
        <v>0.78549999999999998</v>
      </c>
      <c r="E90" s="33"/>
      <c r="F90" s="123"/>
      <c r="G90" s="33"/>
      <c r="H90" s="33"/>
      <c r="I90" s="33"/>
      <c r="J90" s="33"/>
      <c r="K90" s="33"/>
      <c r="L90" s="33"/>
      <c r="M90" s="123" t="s">
        <v>328</v>
      </c>
      <c r="N90" s="123"/>
      <c r="O90" s="121" t="s">
        <v>1211</v>
      </c>
    </row>
    <row r="91" spans="2:15" ht="24" customHeight="1">
      <c r="B91" s="31" t="s">
        <v>59</v>
      </c>
      <c r="C91" s="59">
        <v>0.39989999999999998</v>
      </c>
      <c r="D91" s="59">
        <v>0.70109999999999995</v>
      </c>
      <c r="E91" s="33"/>
      <c r="F91" s="123"/>
      <c r="G91" s="33"/>
      <c r="H91" s="33"/>
      <c r="I91" s="33" t="s">
        <v>328</v>
      </c>
      <c r="J91" s="33"/>
      <c r="K91" s="33"/>
      <c r="L91" s="33"/>
      <c r="M91" s="123"/>
      <c r="N91" s="123"/>
      <c r="O91" s="121"/>
    </row>
    <row r="92" spans="2:15">
      <c r="B92" s="404" t="s">
        <v>1205</v>
      </c>
      <c r="C92" s="404"/>
      <c r="D92" s="404"/>
      <c r="E92" s="404"/>
      <c r="F92" s="404"/>
      <c r="G92" s="404"/>
      <c r="H92" s="404"/>
      <c r="I92" s="404"/>
      <c r="J92" s="404"/>
      <c r="K92" s="404"/>
      <c r="L92" s="404"/>
      <c r="M92" s="404"/>
      <c r="N92" s="404"/>
      <c r="O92" s="404"/>
    </row>
    <row r="93" spans="2:15">
      <c r="B93" s="399" t="s">
        <v>331</v>
      </c>
      <c r="C93" s="399"/>
      <c r="D93" s="399"/>
      <c r="E93" s="399"/>
      <c r="F93" s="399"/>
      <c r="G93" s="399"/>
      <c r="H93" s="399"/>
      <c r="I93" s="399"/>
      <c r="J93" s="399"/>
      <c r="K93" s="399"/>
      <c r="L93" s="399"/>
      <c r="M93" s="399"/>
      <c r="N93" s="399"/>
      <c r="O93" s="399"/>
    </row>
    <row r="94" spans="2:15">
      <c r="B94" s="399" t="s">
        <v>332</v>
      </c>
      <c r="C94" s="399"/>
      <c r="D94" s="399"/>
      <c r="E94" s="399"/>
      <c r="F94" s="399"/>
      <c r="G94" s="399"/>
      <c r="H94" s="399"/>
      <c r="I94" s="399"/>
      <c r="J94" s="399"/>
      <c r="K94" s="399"/>
      <c r="L94" s="399"/>
      <c r="M94" s="399"/>
      <c r="N94" s="399"/>
      <c r="O94" s="399"/>
    </row>
    <row r="95" spans="2:15">
      <c r="B95" s="399" t="s">
        <v>333</v>
      </c>
      <c r="C95" s="399"/>
      <c r="D95" s="399"/>
      <c r="E95" s="399"/>
      <c r="F95" s="399"/>
      <c r="G95" s="399"/>
      <c r="H95" s="399"/>
      <c r="I95" s="399"/>
      <c r="J95" s="399"/>
      <c r="K95" s="399"/>
      <c r="L95" s="399"/>
      <c r="M95" s="399"/>
      <c r="N95" s="399"/>
      <c r="O95" s="399"/>
    </row>
    <row r="96" spans="2:15">
      <c r="B96" s="399"/>
      <c r="C96" s="399"/>
      <c r="D96" s="399"/>
      <c r="E96" s="399"/>
      <c r="F96" s="399"/>
      <c r="G96" s="399"/>
      <c r="H96" s="399"/>
      <c r="I96" s="399"/>
      <c r="J96" s="399"/>
      <c r="K96" s="399"/>
      <c r="L96" s="399"/>
      <c r="M96" s="399"/>
      <c r="N96" s="399"/>
      <c r="O96" s="138"/>
    </row>
    <row r="97" spans="2:15">
      <c r="B97" s="399"/>
      <c r="C97" s="399"/>
      <c r="D97" s="399"/>
      <c r="E97" s="399"/>
      <c r="F97" s="399"/>
      <c r="G97" s="399"/>
      <c r="H97" s="399"/>
      <c r="I97" s="399"/>
      <c r="J97" s="399"/>
      <c r="K97" s="399"/>
      <c r="L97" s="399"/>
      <c r="M97" s="399"/>
      <c r="N97" s="399"/>
      <c r="O97" s="138"/>
    </row>
    <row r="98" spans="2:15">
      <c r="B98" s="92"/>
      <c r="C98" s="27"/>
      <c r="D98" s="27"/>
      <c r="E98" s="27"/>
      <c r="F98" s="137"/>
      <c r="G98" s="27"/>
      <c r="H98" s="27"/>
      <c r="I98" s="27"/>
      <c r="J98" s="27"/>
      <c r="K98" s="27"/>
      <c r="L98" s="27"/>
      <c r="M98" s="137"/>
      <c r="N98" s="137"/>
      <c r="O98" s="138"/>
    </row>
    <row r="99" spans="2:15">
      <c r="B99" s="75"/>
      <c r="C99" s="27"/>
      <c r="D99" s="27"/>
      <c r="E99" s="27"/>
      <c r="F99" s="137"/>
      <c r="G99" s="27"/>
      <c r="H99" s="27"/>
      <c r="I99" s="27"/>
      <c r="J99" s="27"/>
      <c r="K99" s="27"/>
      <c r="L99" s="27"/>
      <c r="M99" s="137"/>
      <c r="N99" s="137"/>
      <c r="O99" s="138"/>
    </row>
    <row r="100" spans="2:15">
      <c r="B100" s="400" t="s">
        <v>321</v>
      </c>
      <c r="C100" s="400"/>
      <c r="D100" s="400"/>
      <c r="E100" s="400"/>
      <c r="F100" s="400"/>
      <c r="G100" s="400"/>
      <c r="H100" s="400"/>
      <c r="I100" s="400"/>
      <c r="J100" s="400"/>
      <c r="K100" s="400"/>
      <c r="L100" s="400"/>
      <c r="M100" s="400"/>
      <c r="N100" s="400"/>
      <c r="O100" s="400"/>
    </row>
    <row r="101" spans="2:15">
      <c r="B101" s="401" t="s">
        <v>1465</v>
      </c>
      <c r="C101" s="401"/>
      <c r="D101" s="401"/>
      <c r="E101" s="401"/>
      <c r="F101" s="401"/>
      <c r="G101" s="401"/>
      <c r="H101" s="401"/>
      <c r="I101" s="401"/>
      <c r="J101" s="401"/>
      <c r="K101" s="401"/>
      <c r="L101" s="401"/>
      <c r="M101" s="401"/>
      <c r="N101" s="401"/>
      <c r="O101" s="401"/>
    </row>
    <row r="102" spans="2:15">
      <c r="B102" s="402" t="s">
        <v>322</v>
      </c>
      <c r="C102" s="402"/>
      <c r="D102" s="402"/>
      <c r="E102" s="402"/>
      <c r="F102" s="402"/>
      <c r="G102" s="402"/>
      <c r="H102" s="402"/>
      <c r="I102" s="402"/>
      <c r="J102" s="402"/>
      <c r="K102" s="402"/>
      <c r="L102" s="402"/>
      <c r="M102" s="402"/>
      <c r="N102" s="402"/>
      <c r="O102" s="402"/>
    </row>
    <row r="103" spans="2:15" ht="15.75" thickBot="1">
      <c r="B103" s="403" t="s">
        <v>314</v>
      </c>
      <c r="C103" s="403"/>
      <c r="D103" s="403"/>
      <c r="E103" s="403"/>
      <c r="F103" s="403"/>
      <c r="G103" s="403"/>
      <c r="H103" s="403"/>
      <c r="I103" s="403"/>
      <c r="J103" s="403"/>
      <c r="K103" s="403"/>
      <c r="L103" s="403"/>
      <c r="M103" s="403"/>
      <c r="N103" s="403"/>
      <c r="O103" s="403"/>
    </row>
    <row r="104" spans="2:15" ht="14.45" customHeight="1" thickBot="1">
      <c r="B104" s="405" t="s">
        <v>323</v>
      </c>
      <c r="C104" s="405" t="s">
        <v>49</v>
      </c>
      <c r="D104" s="405"/>
      <c r="E104" s="405" t="s">
        <v>324</v>
      </c>
      <c r="F104" s="405"/>
      <c r="G104" s="405"/>
      <c r="H104" s="405"/>
      <c r="I104" s="405"/>
      <c r="J104" s="405"/>
      <c r="K104" s="405"/>
      <c r="L104" s="405"/>
      <c r="M104" s="405"/>
      <c r="N104" s="405"/>
      <c r="O104" s="405"/>
    </row>
    <row r="105" spans="2:15" ht="27">
      <c r="B105" s="406"/>
      <c r="C105" s="58" t="s">
        <v>325</v>
      </c>
      <c r="D105" s="58" t="s">
        <v>326</v>
      </c>
      <c r="E105" s="126">
        <v>1</v>
      </c>
      <c r="F105" s="126">
        <v>2</v>
      </c>
      <c r="G105" s="126">
        <v>3</v>
      </c>
      <c r="H105" s="126">
        <v>4</v>
      </c>
      <c r="I105" s="126">
        <v>5</v>
      </c>
      <c r="J105" s="126">
        <v>6</v>
      </c>
      <c r="K105" s="126">
        <v>7</v>
      </c>
      <c r="L105" s="126">
        <v>8</v>
      </c>
      <c r="M105" s="126">
        <v>9</v>
      </c>
      <c r="N105" s="126">
        <v>10</v>
      </c>
      <c r="O105" s="323" t="s">
        <v>327</v>
      </c>
    </row>
    <row r="106" spans="2:15" s="23" customFormat="1">
      <c r="B106" s="47" t="s">
        <v>53</v>
      </c>
      <c r="C106" s="59">
        <v>0.435</v>
      </c>
      <c r="D106" s="59">
        <v>0.88300000000000001</v>
      </c>
      <c r="E106" s="33"/>
      <c r="F106" s="123"/>
      <c r="G106" s="33"/>
      <c r="H106" s="33"/>
      <c r="I106" s="33" t="s">
        <v>328</v>
      </c>
      <c r="J106" s="33"/>
      <c r="K106" s="33"/>
      <c r="L106" s="33"/>
      <c r="M106" s="123"/>
      <c r="N106" s="123"/>
      <c r="O106" s="121"/>
    </row>
    <row r="107" spans="2:15" s="23" customFormat="1" ht="25.5">
      <c r="B107" s="47" t="s">
        <v>1202</v>
      </c>
      <c r="C107" s="59">
        <v>0.2029</v>
      </c>
      <c r="D107" s="59">
        <v>0.53300000000000003</v>
      </c>
      <c r="E107" s="33"/>
      <c r="F107" s="123"/>
      <c r="G107" s="33"/>
      <c r="H107" s="33"/>
      <c r="I107" s="33"/>
      <c r="J107" s="33"/>
      <c r="K107" s="33"/>
      <c r="L107" s="33"/>
      <c r="M107" s="123"/>
      <c r="N107" s="123" t="s">
        <v>328</v>
      </c>
      <c r="O107" s="121" t="s">
        <v>1212</v>
      </c>
    </row>
    <row r="108" spans="2:15" s="23" customFormat="1" ht="25.5">
      <c r="B108" s="31" t="s">
        <v>1213</v>
      </c>
      <c r="C108" s="59">
        <v>0.34289999999999998</v>
      </c>
      <c r="D108" s="59">
        <v>0.79769999999999996</v>
      </c>
      <c r="E108" s="33"/>
      <c r="F108" s="123"/>
      <c r="G108" s="33"/>
      <c r="H108" s="33"/>
      <c r="I108" s="33"/>
      <c r="J108" s="33"/>
      <c r="K108" s="33"/>
      <c r="L108" s="33"/>
      <c r="M108" s="123"/>
      <c r="N108" s="123" t="s">
        <v>328</v>
      </c>
      <c r="O108" s="121" t="s">
        <v>1214</v>
      </c>
    </row>
    <row r="109" spans="2:15" s="23" customFormat="1" ht="25.5">
      <c r="B109" s="31" t="s">
        <v>58</v>
      </c>
      <c r="C109" s="59">
        <v>0</v>
      </c>
      <c r="D109" s="59">
        <v>0.72729999999999995</v>
      </c>
      <c r="E109" s="33"/>
      <c r="F109" s="123"/>
      <c r="G109" s="33"/>
      <c r="H109" s="33"/>
      <c r="I109" s="33"/>
      <c r="J109" s="33"/>
      <c r="K109" s="33"/>
      <c r="L109" s="33"/>
      <c r="M109" s="123"/>
      <c r="N109" s="123" t="s">
        <v>328</v>
      </c>
      <c r="O109" s="121" t="s">
        <v>1214</v>
      </c>
    </row>
    <row r="110" spans="2:15" s="23" customFormat="1">
      <c r="B110" s="31" t="s">
        <v>1215</v>
      </c>
      <c r="C110" s="32">
        <v>0.39829999999999999</v>
      </c>
      <c r="D110" s="32">
        <v>0.87380000000000002</v>
      </c>
      <c r="E110" s="33"/>
      <c r="F110" s="123"/>
      <c r="G110" s="33"/>
      <c r="H110" s="33"/>
      <c r="I110" s="33" t="s">
        <v>328</v>
      </c>
      <c r="J110" s="33"/>
      <c r="K110" s="33"/>
      <c r="L110" s="33"/>
      <c r="M110" s="123"/>
      <c r="N110" s="123"/>
      <c r="O110" s="121"/>
    </row>
    <row r="111" spans="2:15">
      <c r="B111" s="404" t="s">
        <v>1205</v>
      </c>
      <c r="C111" s="404"/>
      <c r="D111" s="404"/>
      <c r="E111" s="404"/>
      <c r="F111" s="404"/>
      <c r="G111" s="404"/>
      <c r="H111" s="404"/>
      <c r="I111" s="404"/>
      <c r="J111" s="404"/>
      <c r="K111" s="404"/>
      <c r="L111" s="404"/>
      <c r="M111" s="404"/>
      <c r="N111" s="404"/>
      <c r="O111" s="404"/>
    </row>
    <row r="112" spans="2:15">
      <c r="B112" s="399" t="s">
        <v>331</v>
      </c>
      <c r="C112" s="399"/>
      <c r="D112" s="399"/>
      <c r="E112" s="399"/>
      <c r="F112" s="399"/>
      <c r="G112" s="399"/>
      <c r="H112" s="399"/>
      <c r="I112" s="399"/>
      <c r="J112" s="399"/>
      <c r="K112" s="399"/>
      <c r="L112" s="399"/>
      <c r="M112" s="399"/>
      <c r="N112" s="399"/>
      <c r="O112" s="399"/>
    </row>
    <row r="113" spans="2:15">
      <c r="B113" s="399" t="s">
        <v>332</v>
      </c>
      <c r="C113" s="399"/>
      <c r="D113" s="399"/>
      <c r="E113" s="399"/>
      <c r="F113" s="399"/>
      <c r="G113" s="399"/>
      <c r="H113" s="399"/>
      <c r="I113" s="399"/>
      <c r="J113" s="399"/>
      <c r="K113" s="399"/>
      <c r="L113" s="399"/>
      <c r="M113" s="399"/>
      <c r="N113" s="399"/>
      <c r="O113" s="399"/>
    </row>
    <row r="114" spans="2:15">
      <c r="B114" s="399" t="s">
        <v>333</v>
      </c>
      <c r="C114" s="399"/>
      <c r="D114" s="399"/>
      <c r="E114" s="399"/>
      <c r="F114" s="399"/>
      <c r="G114" s="399"/>
      <c r="H114" s="399"/>
      <c r="I114" s="399"/>
      <c r="J114" s="399"/>
      <c r="K114" s="399"/>
      <c r="L114" s="399"/>
      <c r="M114" s="399"/>
      <c r="N114" s="399"/>
      <c r="O114" s="399"/>
    </row>
    <row r="115" spans="2:15">
      <c r="B115" s="75"/>
      <c r="C115" s="27"/>
      <c r="D115" s="27"/>
      <c r="E115" s="27"/>
      <c r="F115" s="137"/>
      <c r="G115" s="27"/>
      <c r="H115" s="27"/>
      <c r="I115" s="27"/>
      <c r="J115" s="27"/>
      <c r="K115" s="27"/>
      <c r="L115" s="27"/>
      <c r="M115" s="137"/>
      <c r="N115" s="137"/>
      <c r="O115" s="138"/>
    </row>
    <row r="116" spans="2:15">
      <c r="B116" s="400" t="s">
        <v>321</v>
      </c>
      <c r="C116" s="400"/>
      <c r="D116" s="400"/>
      <c r="E116" s="400"/>
      <c r="F116" s="400"/>
      <c r="G116" s="400"/>
      <c r="H116" s="400"/>
      <c r="I116" s="400"/>
      <c r="J116" s="400"/>
      <c r="K116" s="400"/>
      <c r="L116" s="400"/>
      <c r="M116" s="400"/>
      <c r="N116" s="400"/>
      <c r="O116" s="400"/>
    </row>
    <row r="117" spans="2:15">
      <c r="B117" s="401" t="s">
        <v>387</v>
      </c>
      <c r="C117" s="401"/>
      <c r="D117" s="401"/>
      <c r="E117" s="401"/>
      <c r="F117" s="401"/>
      <c r="G117" s="401"/>
      <c r="H117" s="401"/>
      <c r="I117" s="401"/>
      <c r="J117" s="401"/>
      <c r="K117" s="401"/>
      <c r="L117" s="401"/>
      <c r="M117" s="401"/>
      <c r="N117" s="401"/>
      <c r="O117" s="401"/>
    </row>
    <row r="118" spans="2:15">
      <c r="B118" s="402" t="s">
        <v>322</v>
      </c>
      <c r="C118" s="402"/>
      <c r="D118" s="402"/>
      <c r="E118" s="402"/>
      <c r="F118" s="402"/>
      <c r="G118" s="402"/>
      <c r="H118" s="402"/>
      <c r="I118" s="402"/>
      <c r="J118" s="402"/>
      <c r="K118" s="402"/>
      <c r="L118" s="402"/>
      <c r="M118" s="402"/>
      <c r="N118" s="402"/>
      <c r="O118" s="402"/>
    </row>
    <row r="119" spans="2:15" ht="15.75" thickBot="1">
      <c r="B119" s="403" t="s">
        <v>314</v>
      </c>
      <c r="C119" s="403"/>
      <c r="D119" s="403"/>
      <c r="E119" s="403"/>
      <c r="F119" s="403"/>
      <c r="G119" s="403"/>
      <c r="H119" s="403"/>
      <c r="I119" s="403"/>
      <c r="J119" s="403"/>
      <c r="K119" s="403"/>
      <c r="L119" s="403"/>
      <c r="M119" s="403"/>
      <c r="N119" s="403"/>
      <c r="O119" s="403"/>
    </row>
    <row r="120" spans="2:15" ht="14.45" customHeight="1" thickBot="1">
      <c r="B120" s="405" t="s">
        <v>323</v>
      </c>
      <c r="C120" s="405" t="s">
        <v>49</v>
      </c>
      <c r="D120" s="405"/>
      <c r="E120" s="405" t="s">
        <v>324</v>
      </c>
      <c r="F120" s="405"/>
      <c r="G120" s="405"/>
      <c r="H120" s="405"/>
      <c r="I120" s="405"/>
      <c r="J120" s="405"/>
      <c r="K120" s="405"/>
      <c r="L120" s="405"/>
      <c r="M120" s="405"/>
      <c r="N120" s="405"/>
      <c r="O120" s="405"/>
    </row>
    <row r="121" spans="2:15" ht="27">
      <c r="B121" s="406"/>
      <c r="C121" s="58" t="s">
        <v>325</v>
      </c>
      <c r="D121" s="58" t="s">
        <v>326</v>
      </c>
      <c r="E121" s="58">
        <v>1</v>
      </c>
      <c r="F121" s="126">
        <v>2</v>
      </c>
      <c r="G121" s="126">
        <v>3</v>
      </c>
      <c r="H121" s="126">
        <v>4</v>
      </c>
      <c r="I121" s="126">
        <v>5</v>
      </c>
      <c r="J121" s="126">
        <v>6</v>
      </c>
      <c r="K121" s="126">
        <v>7</v>
      </c>
      <c r="L121" s="126">
        <v>8</v>
      </c>
      <c r="M121" s="126">
        <v>9</v>
      </c>
      <c r="N121" s="126">
        <v>10</v>
      </c>
      <c r="O121" s="323" t="s">
        <v>327</v>
      </c>
    </row>
    <row r="122" spans="2:15" s="23" customFormat="1">
      <c r="B122" s="47" t="s">
        <v>54</v>
      </c>
      <c r="C122" s="59">
        <v>0.11609999999999999</v>
      </c>
      <c r="D122" s="59">
        <v>0.46160000000000001</v>
      </c>
      <c r="E122" s="33"/>
      <c r="F122" s="123"/>
      <c r="G122" s="33"/>
      <c r="H122" s="33"/>
      <c r="I122" s="33"/>
      <c r="J122" s="33"/>
      <c r="K122" s="33"/>
      <c r="L122" s="33"/>
      <c r="M122" s="123"/>
      <c r="N122" s="123" t="s">
        <v>328</v>
      </c>
      <c r="O122" s="121" t="s">
        <v>1216</v>
      </c>
    </row>
    <row r="123" spans="2:15" s="23" customFormat="1">
      <c r="B123" s="47" t="s">
        <v>1213</v>
      </c>
      <c r="C123" s="59">
        <v>0.19589999999999999</v>
      </c>
      <c r="D123" s="59">
        <v>0.65749999999999997</v>
      </c>
      <c r="E123" s="33"/>
      <c r="F123" s="123"/>
      <c r="G123" s="33"/>
      <c r="H123" s="33"/>
      <c r="I123" s="33"/>
      <c r="J123" s="33"/>
      <c r="K123" s="33"/>
      <c r="L123" s="33"/>
      <c r="M123" s="123"/>
      <c r="N123" s="123" t="s">
        <v>328</v>
      </c>
      <c r="O123" s="121" t="s">
        <v>1216</v>
      </c>
    </row>
    <row r="124" spans="2:15" s="23" customFormat="1">
      <c r="B124" s="31" t="s">
        <v>329</v>
      </c>
      <c r="C124" s="59">
        <v>0</v>
      </c>
      <c r="D124" s="59">
        <v>0.78690000000000004</v>
      </c>
      <c r="E124" s="33"/>
      <c r="F124" s="123"/>
      <c r="G124" s="33"/>
      <c r="H124" s="33"/>
      <c r="I124" s="33"/>
      <c r="J124" s="33"/>
      <c r="K124" s="33"/>
      <c r="L124" s="33"/>
      <c r="M124" s="123"/>
      <c r="N124" s="123" t="s">
        <v>328</v>
      </c>
      <c r="O124" s="121" t="s">
        <v>1216</v>
      </c>
    </row>
    <row r="125" spans="2:15">
      <c r="B125" s="404" t="s">
        <v>1205</v>
      </c>
      <c r="C125" s="404"/>
      <c r="D125" s="404"/>
      <c r="E125" s="404"/>
      <c r="F125" s="404"/>
      <c r="G125" s="404"/>
      <c r="H125" s="404"/>
      <c r="I125" s="404"/>
      <c r="J125" s="404"/>
      <c r="K125" s="404"/>
      <c r="L125" s="404"/>
      <c r="M125" s="404"/>
      <c r="N125" s="404"/>
      <c r="O125" s="404"/>
    </row>
    <row r="126" spans="2:15">
      <c r="B126" s="399" t="s">
        <v>331</v>
      </c>
      <c r="C126" s="399"/>
      <c r="D126" s="399"/>
      <c r="E126" s="399"/>
      <c r="F126" s="399"/>
      <c r="G126" s="399"/>
      <c r="H126" s="399"/>
      <c r="I126" s="399"/>
      <c r="J126" s="399"/>
      <c r="K126" s="399"/>
      <c r="L126" s="399"/>
      <c r="M126" s="399"/>
      <c r="N126" s="399"/>
      <c r="O126" s="399"/>
    </row>
    <row r="127" spans="2:15">
      <c r="B127" s="399" t="s">
        <v>332</v>
      </c>
      <c r="C127" s="399"/>
      <c r="D127" s="399"/>
      <c r="E127" s="399"/>
      <c r="F127" s="399"/>
      <c r="G127" s="399"/>
      <c r="H127" s="399"/>
      <c r="I127" s="399"/>
      <c r="J127" s="399"/>
      <c r="K127" s="399"/>
      <c r="L127" s="399"/>
      <c r="M127" s="399"/>
      <c r="N127" s="399"/>
      <c r="O127" s="399"/>
    </row>
    <row r="128" spans="2:15">
      <c r="B128" s="399" t="s">
        <v>333</v>
      </c>
      <c r="C128" s="399"/>
      <c r="D128" s="399"/>
      <c r="E128" s="399"/>
      <c r="F128" s="399"/>
      <c r="G128" s="399"/>
      <c r="H128" s="399"/>
      <c r="I128" s="399"/>
      <c r="J128" s="399"/>
      <c r="K128" s="399"/>
      <c r="L128" s="399"/>
      <c r="M128" s="399"/>
      <c r="N128" s="399"/>
      <c r="O128" s="399"/>
    </row>
    <row r="129" spans="2:15">
      <c r="B129" s="75"/>
      <c r="C129" s="27"/>
      <c r="D129" s="27"/>
      <c r="E129" s="27"/>
      <c r="F129" s="137"/>
      <c r="G129" s="27"/>
      <c r="H129" s="27"/>
      <c r="I129" s="27"/>
      <c r="J129" s="27"/>
      <c r="K129" s="27"/>
      <c r="L129" s="27"/>
      <c r="M129" s="137"/>
      <c r="N129" s="137"/>
      <c r="O129" s="138"/>
    </row>
    <row r="130" spans="2:15">
      <c r="B130" s="400" t="s">
        <v>321</v>
      </c>
      <c r="C130" s="400"/>
      <c r="D130" s="400"/>
      <c r="E130" s="400"/>
      <c r="F130" s="400"/>
      <c r="G130" s="400"/>
      <c r="H130" s="400"/>
      <c r="I130" s="400"/>
      <c r="J130" s="400"/>
      <c r="K130" s="400"/>
      <c r="L130" s="400"/>
      <c r="M130" s="400"/>
      <c r="N130" s="400"/>
      <c r="O130" s="400"/>
    </row>
    <row r="131" spans="2:15">
      <c r="B131" s="401" t="s">
        <v>388</v>
      </c>
      <c r="C131" s="401"/>
      <c r="D131" s="401"/>
      <c r="E131" s="401"/>
      <c r="F131" s="401"/>
      <c r="G131" s="401"/>
      <c r="H131" s="401"/>
      <c r="I131" s="401"/>
      <c r="J131" s="401"/>
      <c r="K131" s="401"/>
      <c r="L131" s="401"/>
      <c r="M131" s="401"/>
      <c r="N131" s="401"/>
      <c r="O131" s="401"/>
    </row>
    <row r="132" spans="2:15">
      <c r="B132" s="402" t="s">
        <v>322</v>
      </c>
      <c r="C132" s="402"/>
      <c r="D132" s="402"/>
      <c r="E132" s="402"/>
      <c r="F132" s="402"/>
      <c r="G132" s="402"/>
      <c r="H132" s="402"/>
      <c r="I132" s="402"/>
      <c r="J132" s="402"/>
      <c r="K132" s="402"/>
      <c r="L132" s="402"/>
      <c r="M132" s="402"/>
      <c r="N132" s="402"/>
      <c r="O132" s="402"/>
    </row>
    <row r="133" spans="2:15" ht="15.75" thickBot="1">
      <c r="B133" s="403" t="s">
        <v>314</v>
      </c>
      <c r="C133" s="403"/>
      <c r="D133" s="403"/>
      <c r="E133" s="403"/>
      <c r="F133" s="403"/>
      <c r="G133" s="403"/>
      <c r="H133" s="403"/>
      <c r="I133" s="403"/>
      <c r="J133" s="403"/>
      <c r="K133" s="403"/>
      <c r="L133" s="403"/>
      <c r="M133" s="403"/>
      <c r="N133" s="403"/>
      <c r="O133" s="403"/>
    </row>
    <row r="134" spans="2:15" ht="14.45" customHeight="1" thickBot="1">
      <c r="B134" s="405" t="s">
        <v>323</v>
      </c>
      <c r="C134" s="405" t="s">
        <v>49</v>
      </c>
      <c r="D134" s="405"/>
      <c r="E134" s="405" t="s">
        <v>324</v>
      </c>
      <c r="F134" s="405"/>
      <c r="G134" s="405"/>
      <c r="H134" s="405"/>
      <c r="I134" s="405"/>
      <c r="J134" s="405"/>
      <c r="K134" s="405"/>
      <c r="L134" s="405"/>
      <c r="M134" s="405"/>
      <c r="N134" s="405"/>
      <c r="O134" s="405"/>
    </row>
    <row r="135" spans="2:15" ht="27">
      <c r="B135" s="406"/>
      <c r="C135" s="58" t="s">
        <v>325</v>
      </c>
      <c r="D135" s="58" t="s">
        <v>326</v>
      </c>
      <c r="E135" s="58">
        <v>1</v>
      </c>
      <c r="F135" s="120">
        <v>2</v>
      </c>
      <c r="G135" s="120">
        <v>3</v>
      </c>
      <c r="H135" s="120">
        <v>4</v>
      </c>
      <c r="I135" s="120">
        <v>5</v>
      </c>
      <c r="J135" s="120">
        <v>6</v>
      </c>
      <c r="K135" s="120">
        <v>7</v>
      </c>
      <c r="L135" s="120">
        <v>8</v>
      </c>
      <c r="M135" s="120">
        <v>9</v>
      </c>
      <c r="N135" s="120">
        <v>10</v>
      </c>
      <c r="O135" s="120" t="s">
        <v>327</v>
      </c>
    </row>
    <row r="136" spans="2:15" s="23" customFormat="1">
      <c r="B136" s="47" t="s">
        <v>54</v>
      </c>
      <c r="C136" s="59">
        <v>0.13739999999999999</v>
      </c>
      <c r="D136" s="59">
        <v>0.5212</v>
      </c>
      <c r="E136" s="33"/>
      <c r="F136" s="123"/>
      <c r="G136" s="33"/>
      <c r="H136" s="33"/>
      <c r="I136" s="33"/>
      <c r="J136" s="33"/>
      <c r="K136" s="33"/>
      <c r="L136" s="33"/>
      <c r="M136" s="123"/>
      <c r="N136" s="123" t="s">
        <v>328</v>
      </c>
      <c r="O136" s="121" t="s">
        <v>1217</v>
      </c>
    </row>
    <row r="137" spans="2:15">
      <c r="B137" s="404" t="s">
        <v>1205</v>
      </c>
      <c r="C137" s="404"/>
      <c r="D137" s="404"/>
      <c r="E137" s="404"/>
      <c r="F137" s="404"/>
      <c r="G137" s="404"/>
      <c r="H137" s="404"/>
      <c r="I137" s="404"/>
      <c r="J137" s="404"/>
      <c r="K137" s="404"/>
      <c r="L137" s="404"/>
      <c r="M137" s="404"/>
      <c r="N137" s="404"/>
      <c r="O137" s="404"/>
    </row>
    <row r="138" spans="2:15">
      <c r="B138" s="399" t="s">
        <v>331</v>
      </c>
      <c r="C138" s="399"/>
      <c r="D138" s="399"/>
      <c r="E138" s="399"/>
      <c r="F138" s="399"/>
      <c r="G138" s="399"/>
      <c r="H138" s="399"/>
      <c r="I138" s="399"/>
      <c r="J138" s="399"/>
      <c r="K138" s="399"/>
      <c r="L138" s="399"/>
      <c r="M138" s="399"/>
      <c r="N138" s="399"/>
      <c r="O138" s="399"/>
    </row>
    <row r="139" spans="2:15">
      <c r="B139" s="399" t="s">
        <v>332</v>
      </c>
      <c r="C139" s="399"/>
      <c r="D139" s="399"/>
      <c r="E139" s="399"/>
      <c r="F139" s="399"/>
      <c r="G139" s="399"/>
      <c r="H139" s="399"/>
      <c r="I139" s="399"/>
      <c r="J139" s="399"/>
      <c r="K139" s="399"/>
      <c r="L139" s="399"/>
      <c r="M139" s="399"/>
      <c r="N139" s="399"/>
      <c r="O139" s="399"/>
    </row>
    <row r="140" spans="2:15">
      <c r="B140" s="399" t="s">
        <v>333</v>
      </c>
      <c r="C140" s="399"/>
      <c r="D140" s="399"/>
      <c r="E140" s="399"/>
      <c r="F140" s="399"/>
      <c r="G140" s="399"/>
      <c r="H140" s="399"/>
      <c r="I140" s="399"/>
      <c r="J140" s="399"/>
      <c r="K140" s="399"/>
      <c r="L140" s="399"/>
      <c r="M140" s="399"/>
      <c r="N140" s="399"/>
      <c r="O140" s="399"/>
    </row>
    <row r="141" spans="2:15">
      <c r="B141" s="75"/>
      <c r="C141" s="27"/>
      <c r="D141" s="27"/>
      <c r="E141" s="27"/>
      <c r="F141" s="137"/>
      <c r="G141" s="27"/>
      <c r="H141" s="27"/>
      <c r="I141" s="27"/>
      <c r="J141" s="27"/>
      <c r="K141" s="27"/>
      <c r="L141" s="27"/>
      <c r="M141" s="137"/>
      <c r="N141" s="137"/>
      <c r="O141" s="138"/>
    </row>
    <row r="142" spans="2:15">
      <c r="B142" s="400" t="s">
        <v>321</v>
      </c>
      <c r="C142" s="400"/>
      <c r="D142" s="400"/>
      <c r="E142" s="400"/>
      <c r="F142" s="400"/>
      <c r="G142" s="400"/>
      <c r="H142" s="400"/>
      <c r="I142" s="400"/>
      <c r="J142" s="400"/>
      <c r="K142" s="400"/>
      <c r="L142" s="400"/>
      <c r="M142" s="400"/>
      <c r="N142" s="400"/>
      <c r="O142" s="400"/>
    </row>
    <row r="143" spans="2:15">
      <c r="B143" s="401" t="s">
        <v>1466</v>
      </c>
      <c r="C143" s="401"/>
      <c r="D143" s="401"/>
      <c r="E143" s="401"/>
      <c r="F143" s="401"/>
      <c r="G143" s="401"/>
      <c r="H143" s="401"/>
      <c r="I143" s="401"/>
      <c r="J143" s="401"/>
      <c r="K143" s="401"/>
      <c r="L143" s="401"/>
      <c r="M143" s="401"/>
      <c r="N143" s="401"/>
      <c r="O143" s="401"/>
    </row>
    <row r="144" spans="2:15">
      <c r="B144" s="402" t="s">
        <v>322</v>
      </c>
      <c r="C144" s="402"/>
      <c r="D144" s="402"/>
      <c r="E144" s="402"/>
      <c r="F144" s="402"/>
      <c r="G144" s="402"/>
      <c r="H144" s="402"/>
      <c r="I144" s="402"/>
      <c r="J144" s="402"/>
      <c r="K144" s="402"/>
      <c r="L144" s="402"/>
      <c r="M144" s="402"/>
      <c r="N144" s="402"/>
      <c r="O144" s="402"/>
    </row>
    <row r="145" spans="2:15" ht="15.75" thickBot="1">
      <c r="B145" s="403" t="s">
        <v>314</v>
      </c>
      <c r="C145" s="403"/>
      <c r="D145" s="403"/>
      <c r="E145" s="403"/>
      <c r="F145" s="403"/>
      <c r="G145" s="403"/>
      <c r="H145" s="403"/>
      <c r="I145" s="403"/>
      <c r="J145" s="403"/>
      <c r="K145" s="403"/>
      <c r="L145" s="403"/>
      <c r="M145" s="403"/>
      <c r="N145" s="403"/>
      <c r="O145" s="403"/>
    </row>
    <row r="146" spans="2:15" ht="14.45" customHeight="1" thickBot="1">
      <c r="B146" s="405" t="s">
        <v>323</v>
      </c>
      <c r="C146" s="405" t="s">
        <v>49</v>
      </c>
      <c r="D146" s="405"/>
      <c r="E146" s="405" t="s">
        <v>324</v>
      </c>
      <c r="F146" s="405"/>
      <c r="G146" s="405"/>
      <c r="H146" s="405"/>
      <c r="I146" s="405"/>
      <c r="J146" s="405"/>
      <c r="K146" s="405"/>
      <c r="L146" s="405"/>
      <c r="M146" s="405"/>
      <c r="N146" s="405"/>
      <c r="O146" s="405"/>
    </row>
    <row r="147" spans="2:15" ht="27">
      <c r="B147" s="406"/>
      <c r="C147" s="58" t="s">
        <v>325</v>
      </c>
      <c r="D147" s="58" t="s">
        <v>326</v>
      </c>
      <c r="E147" s="120">
        <v>1</v>
      </c>
      <c r="F147" s="120">
        <v>2</v>
      </c>
      <c r="G147" s="120">
        <v>3</v>
      </c>
      <c r="H147" s="120">
        <v>4</v>
      </c>
      <c r="I147" s="120">
        <v>5</v>
      </c>
      <c r="J147" s="120">
        <v>6</v>
      </c>
      <c r="K147" s="120">
        <v>7</v>
      </c>
      <c r="L147" s="120">
        <v>8</v>
      </c>
      <c r="M147" s="120">
        <v>9</v>
      </c>
      <c r="N147" s="120">
        <v>10</v>
      </c>
      <c r="O147" s="120" t="s">
        <v>327</v>
      </c>
    </row>
    <row r="148" spans="2:15" s="23" customFormat="1">
      <c r="B148" s="47" t="s">
        <v>54</v>
      </c>
      <c r="C148" s="59">
        <v>0.32</v>
      </c>
      <c r="D148" s="59">
        <v>0.82330000000000003</v>
      </c>
      <c r="E148" s="33"/>
      <c r="F148" s="123"/>
      <c r="G148" s="33"/>
      <c r="H148" s="33"/>
      <c r="I148" s="33"/>
      <c r="J148" s="33"/>
      <c r="K148" s="33"/>
      <c r="L148" s="33"/>
      <c r="M148" s="123"/>
      <c r="N148" s="123" t="s">
        <v>328</v>
      </c>
      <c r="O148" s="121" t="s">
        <v>1218</v>
      </c>
    </row>
    <row r="149" spans="2:15" s="23" customFormat="1" ht="25.5">
      <c r="B149" s="47" t="s">
        <v>59</v>
      </c>
      <c r="C149" s="59">
        <v>0.35560000000000003</v>
      </c>
      <c r="D149" s="59">
        <v>0.68630000000000002</v>
      </c>
      <c r="E149" s="33"/>
      <c r="F149" s="123"/>
      <c r="G149" s="33"/>
      <c r="H149" s="33"/>
      <c r="I149" s="33"/>
      <c r="J149" s="33"/>
      <c r="K149" s="33"/>
      <c r="L149" s="33"/>
      <c r="M149" s="123"/>
      <c r="N149" s="123" t="s">
        <v>330</v>
      </c>
      <c r="O149" s="121" t="s">
        <v>1219</v>
      </c>
    </row>
    <row r="150" spans="2:15">
      <c r="B150" s="404" t="s">
        <v>1205</v>
      </c>
      <c r="C150" s="404"/>
      <c r="D150" s="404"/>
      <c r="E150" s="404"/>
      <c r="F150" s="404"/>
      <c r="G150" s="404"/>
      <c r="H150" s="404"/>
      <c r="I150" s="404"/>
      <c r="J150" s="404"/>
      <c r="K150" s="404"/>
      <c r="L150" s="404"/>
      <c r="M150" s="404"/>
      <c r="N150" s="404"/>
      <c r="O150" s="404"/>
    </row>
    <row r="151" spans="2:15">
      <c r="B151" s="399" t="s">
        <v>331</v>
      </c>
      <c r="C151" s="399"/>
      <c r="D151" s="399"/>
      <c r="E151" s="399"/>
      <c r="F151" s="399"/>
      <c r="G151" s="399"/>
      <c r="H151" s="399"/>
      <c r="I151" s="399"/>
      <c r="J151" s="399"/>
      <c r="K151" s="399"/>
      <c r="L151" s="399"/>
      <c r="M151" s="399"/>
      <c r="N151" s="399"/>
      <c r="O151" s="399"/>
    </row>
    <row r="152" spans="2:15">
      <c r="B152" s="399" t="s">
        <v>332</v>
      </c>
      <c r="C152" s="399"/>
      <c r="D152" s="399"/>
      <c r="E152" s="399"/>
      <c r="F152" s="399"/>
      <c r="G152" s="399"/>
      <c r="H152" s="399"/>
      <c r="I152" s="399"/>
      <c r="J152" s="399"/>
      <c r="K152" s="399"/>
      <c r="L152" s="399"/>
      <c r="M152" s="399"/>
      <c r="N152" s="399"/>
      <c r="O152" s="399"/>
    </row>
    <row r="153" spans="2:15">
      <c r="B153" s="399" t="s">
        <v>333</v>
      </c>
      <c r="C153" s="399"/>
      <c r="D153" s="399"/>
      <c r="E153" s="399"/>
      <c r="F153" s="399"/>
      <c r="G153" s="399"/>
      <c r="H153" s="399"/>
      <c r="I153" s="399"/>
      <c r="J153" s="399"/>
      <c r="K153" s="399"/>
      <c r="L153" s="399"/>
      <c r="M153" s="399"/>
      <c r="N153" s="399"/>
      <c r="O153" s="399"/>
    </row>
    <row r="154" spans="2:15">
      <c r="B154" s="75"/>
      <c r="C154" s="27"/>
      <c r="D154" s="27"/>
      <c r="E154" s="27"/>
      <c r="F154" s="137"/>
      <c r="G154" s="27"/>
      <c r="H154" s="27"/>
      <c r="I154" s="27"/>
      <c r="J154" s="27"/>
      <c r="K154" s="27"/>
      <c r="L154" s="27"/>
      <c r="M154" s="137"/>
      <c r="N154" s="137"/>
      <c r="O154" s="138"/>
    </row>
    <row r="155" spans="2:15">
      <c r="B155" s="400" t="s">
        <v>321</v>
      </c>
      <c r="C155" s="400"/>
      <c r="D155" s="400"/>
      <c r="E155" s="400"/>
      <c r="F155" s="400"/>
      <c r="G155" s="400"/>
      <c r="H155" s="400"/>
      <c r="I155" s="400"/>
      <c r="J155" s="400"/>
      <c r="K155" s="400"/>
      <c r="L155" s="400"/>
      <c r="M155" s="400"/>
      <c r="N155" s="400"/>
      <c r="O155" s="400"/>
    </row>
    <row r="156" spans="2:15">
      <c r="B156" s="401" t="s">
        <v>1481</v>
      </c>
      <c r="C156" s="401"/>
      <c r="D156" s="401"/>
      <c r="E156" s="401"/>
      <c r="F156" s="401"/>
      <c r="G156" s="401"/>
      <c r="H156" s="401"/>
      <c r="I156" s="401"/>
      <c r="J156" s="401"/>
      <c r="K156" s="401"/>
      <c r="L156" s="401"/>
      <c r="M156" s="401"/>
      <c r="N156" s="401"/>
      <c r="O156" s="401"/>
    </row>
    <row r="157" spans="2:15">
      <c r="B157" s="402" t="s">
        <v>322</v>
      </c>
      <c r="C157" s="402"/>
      <c r="D157" s="402"/>
      <c r="E157" s="402"/>
      <c r="F157" s="402"/>
      <c r="G157" s="402"/>
      <c r="H157" s="402"/>
      <c r="I157" s="402"/>
      <c r="J157" s="402"/>
      <c r="K157" s="402"/>
      <c r="L157" s="402"/>
      <c r="M157" s="402"/>
      <c r="N157" s="402"/>
      <c r="O157" s="402"/>
    </row>
    <row r="158" spans="2:15" ht="15.75" thickBot="1">
      <c r="B158" s="403" t="s">
        <v>314</v>
      </c>
      <c r="C158" s="403"/>
      <c r="D158" s="403"/>
      <c r="E158" s="403"/>
      <c r="F158" s="403"/>
      <c r="G158" s="403"/>
      <c r="H158" s="403"/>
      <c r="I158" s="403"/>
      <c r="J158" s="403"/>
      <c r="K158" s="403"/>
      <c r="L158" s="403"/>
      <c r="M158" s="403"/>
      <c r="N158" s="403"/>
      <c r="O158" s="403"/>
    </row>
    <row r="159" spans="2:15" ht="14.45" customHeight="1" thickBot="1">
      <c r="B159" s="405" t="s">
        <v>323</v>
      </c>
      <c r="C159" s="405" t="s">
        <v>49</v>
      </c>
      <c r="D159" s="405"/>
      <c r="E159" s="405" t="s">
        <v>324</v>
      </c>
      <c r="F159" s="405"/>
      <c r="G159" s="405"/>
      <c r="H159" s="405"/>
      <c r="I159" s="405"/>
      <c r="J159" s="405"/>
      <c r="K159" s="405"/>
      <c r="L159" s="405"/>
      <c r="M159" s="405"/>
      <c r="N159" s="405"/>
      <c r="O159" s="405"/>
    </row>
    <row r="160" spans="2:15" ht="27">
      <c r="B160" s="406"/>
      <c r="C160" s="58" t="s">
        <v>325</v>
      </c>
      <c r="D160" s="58" t="s">
        <v>326</v>
      </c>
      <c r="E160" s="120">
        <v>1</v>
      </c>
      <c r="F160" s="120">
        <v>2</v>
      </c>
      <c r="G160" s="120">
        <v>3</v>
      </c>
      <c r="H160" s="120">
        <v>4</v>
      </c>
      <c r="I160" s="120">
        <v>5</v>
      </c>
      <c r="J160" s="120">
        <v>6</v>
      </c>
      <c r="K160" s="120">
        <v>7</v>
      </c>
      <c r="L160" s="120">
        <v>8</v>
      </c>
      <c r="M160" s="120">
        <v>9</v>
      </c>
      <c r="N160" s="120">
        <v>10</v>
      </c>
      <c r="O160" s="120" t="s">
        <v>327</v>
      </c>
    </row>
    <row r="161" spans="2:15" s="23" customFormat="1">
      <c r="B161" s="47" t="s">
        <v>54</v>
      </c>
      <c r="C161" s="59">
        <v>0.23</v>
      </c>
      <c r="D161" s="59">
        <v>0.77259999999999995</v>
      </c>
      <c r="E161" s="33" t="s">
        <v>328</v>
      </c>
      <c r="F161" s="123"/>
      <c r="G161" s="33" t="s">
        <v>328</v>
      </c>
      <c r="H161" s="33"/>
      <c r="I161" s="33" t="s">
        <v>328</v>
      </c>
      <c r="J161" s="33" t="s">
        <v>328</v>
      </c>
      <c r="K161" s="33" t="s">
        <v>328</v>
      </c>
      <c r="L161" s="33"/>
      <c r="M161" s="123"/>
      <c r="N161" s="123"/>
      <c r="O161" s="121"/>
    </row>
    <row r="162" spans="2:15" s="23" customFormat="1">
      <c r="B162" s="47" t="s">
        <v>1206</v>
      </c>
      <c r="C162" s="59">
        <v>0.08</v>
      </c>
      <c r="D162" s="59">
        <v>0.57889999999999997</v>
      </c>
      <c r="E162" s="33" t="s">
        <v>328</v>
      </c>
      <c r="F162" s="123"/>
      <c r="G162" s="33" t="s">
        <v>328</v>
      </c>
      <c r="H162" s="33"/>
      <c r="I162" s="33"/>
      <c r="J162" s="33" t="s">
        <v>328</v>
      </c>
      <c r="K162" s="33" t="s">
        <v>328</v>
      </c>
      <c r="L162" s="33"/>
      <c r="M162" s="123"/>
      <c r="N162" s="123"/>
      <c r="O162" s="121"/>
    </row>
    <row r="163" spans="2:15" s="23" customFormat="1">
      <c r="B163" s="31" t="s">
        <v>329</v>
      </c>
      <c r="C163" s="59">
        <v>0.12</v>
      </c>
      <c r="D163" s="59">
        <v>0.79900000000000004</v>
      </c>
      <c r="E163" s="33"/>
      <c r="F163" s="123"/>
      <c r="G163" s="33" t="s">
        <v>328</v>
      </c>
      <c r="H163" s="33"/>
      <c r="I163" s="33"/>
      <c r="J163" s="33" t="s">
        <v>328</v>
      </c>
      <c r="K163" s="33" t="s">
        <v>328</v>
      </c>
      <c r="L163" s="33"/>
      <c r="M163" s="123"/>
      <c r="N163" s="123"/>
      <c r="O163" s="121"/>
    </row>
    <row r="164" spans="2:15" s="23" customFormat="1" ht="25.5">
      <c r="B164" s="31" t="s">
        <v>59</v>
      </c>
      <c r="C164" s="59">
        <v>0.15</v>
      </c>
      <c r="D164" s="59">
        <v>0.54430000000000001</v>
      </c>
      <c r="E164" s="33"/>
      <c r="F164" s="123"/>
      <c r="G164" s="33"/>
      <c r="H164" s="33"/>
      <c r="I164" s="33"/>
      <c r="J164" s="33"/>
      <c r="K164" s="33"/>
      <c r="L164" s="33"/>
      <c r="M164" s="123"/>
      <c r="N164" s="123" t="s">
        <v>328</v>
      </c>
      <c r="O164" s="121" t="s">
        <v>1220</v>
      </c>
    </row>
    <row r="165" spans="2:15">
      <c r="B165" s="404" t="s">
        <v>1205</v>
      </c>
      <c r="C165" s="404"/>
      <c r="D165" s="404"/>
      <c r="E165" s="404"/>
      <c r="F165" s="404"/>
      <c r="G165" s="404"/>
      <c r="H165" s="404"/>
      <c r="I165" s="404"/>
      <c r="J165" s="404"/>
      <c r="K165" s="404"/>
      <c r="L165" s="404"/>
      <c r="M165" s="404"/>
      <c r="N165" s="404"/>
      <c r="O165" s="404"/>
    </row>
    <row r="166" spans="2:15">
      <c r="B166" s="399" t="s">
        <v>331</v>
      </c>
      <c r="C166" s="399"/>
      <c r="D166" s="399"/>
      <c r="E166" s="399"/>
      <c r="F166" s="399"/>
      <c r="G166" s="399"/>
      <c r="H166" s="399"/>
      <c r="I166" s="399"/>
      <c r="J166" s="399"/>
      <c r="K166" s="399"/>
      <c r="L166" s="399"/>
      <c r="M166" s="399"/>
      <c r="N166" s="399"/>
      <c r="O166" s="399"/>
    </row>
    <row r="167" spans="2:15">
      <c r="B167" s="399" t="s">
        <v>332</v>
      </c>
      <c r="C167" s="399"/>
      <c r="D167" s="399"/>
      <c r="E167" s="399"/>
      <c r="F167" s="399"/>
      <c r="G167" s="399"/>
      <c r="H167" s="399"/>
      <c r="I167" s="399"/>
      <c r="J167" s="399"/>
      <c r="K167" s="399"/>
      <c r="L167" s="399"/>
      <c r="M167" s="399"/>
      <c r="N167" s="399"/>
      <c r="O167" s="399"/>
    </row>
    <row r="168" spans="2:15">
      <c r="B168" s="399" t="s">
        <v>333</v>
      </c>
      <c r="C168" s="399"/>
      <c r="D168" s="399"/>
      <c r="E168" s="399"/>
      <c r="F168" s="399"/>
      <c r="G168" s="399"/>
      <c r="H168" s="399"/>
      <c r="I168" s="399"/>
      <c r="J168" s="399"/>
      <c r="K168" s="399"/>
      <c r="L168" s="399"/>
      <c r="M168" s="399"/>
      <c r="N168" s="399"/>
      <c r="O168" s="399"/>
    </row>
    <row r="169" spans="2:15">
      <c r="B169" s="75"/>
      <c r="C169" s="27"/>
      <c r="D169" s="27"/>
      <c r="E169" s="27"/>
      <c r="F169" s="137"/>
      <c r="G169" s="27"/>
      <c r="H169" s="27"/>
      <c r="I169" s="27"/>
      <c r="J169" s="27"/>
      <c r="K169" s="27"/>
      <c r="L169" s="27"/>
      <c r="M169" s="137"/>
      <c r="N169" s="137"/>
      <c r="O169" s="138"/>
    </row>
    <row r="170" spans="2:15">
      <c r="B170" s="75"/>
      <c r="C170" s="27"/>
      <c r="D170" s="27"/>
      <c r="E170" s="27"/>
      <c r="F170" s="137"/>
      <c r="G170" s="27"/>
      <c r="H170" s="27"/>
      <c r="I170" s="27"/>
      <c r="J170" s="27"/>
      <c r="K170" s="27"/>
      <c r="L170" s="27"/>
      <c r="M170" s="137"/>
      <c r="N170" s="137"/>
      <c r="O170" s="138"/>
    </row>
    <row r="171" spans="2:15">
      <c r="B171" s="400" t="s">
        <v>321</v>
      </c>
      <c r="C171" s="400"/>
      <c r="D171" s="400"/>
      <c r="E171" s="400"/>
      <c r="F171" s="400"/>
      <c r="G171" s="400"/>
      <c r="H171" s="400"/>
      <c r="I171" s="400"/>
      <c r="J171" s="400"/>
      <c r="K171" s="400"/>
      <c r="L171" s="400"/>
      <c r="M171" s="400"/>
      <c r="N171" s="400"/>
      <c r="O171" s="400"/>
    </row>
    <row r="172" spans="2:15">
      <c r="B172" s="401" t="s">
        <v>392</v>
      </c>
      <c r="C172" s="401"/>
      <c r="D172" s="401"/>
      <c r="E172" s="401"/>
      <c r="F172" s="401"/>
      <c r="G172" s="401"/>
      <c r="H172" s="401"/>
      <c r="I172" s="401"/>
      <c r="J172" s="401"/>
      <c r="K172" s="401"/>
      <c r="L172" s="401"/>
      <c r="M172" s="401"/>
      <c r="N172" s="401"/>
      <c r="O172" s="401"/>
    </row>
    <row r="173" spans="2:15">
      <c r="B173" s="402" t="s">
        <v>322</v>
      </c>
      <c r="C173" s="402"/>
      <c r="D173" s="402"/>
      <c r="E173" s="402"/>
      <c r="F173" s="402"/>
      <c r="G173" s="402"/>
      <c r="H173" s="402"/>
      <c r="I173" s="402"/>
      <c r="J173" s="402"/>
      <c r="K173" s="402"/>
      <c r="L173" s="402"/>
      <c r="M173" s="402"/>
      <c r="N173" s="402"/>
      <c r="O173" s="402"/>
    </row>
    <row r="174" spans="2:15" ht="15.75" thickBot="1">
      <c r="B174" s="403" t="s">
        <v>314</v>
      </c>
      <c r="C174" s="403"/>
      <c r="D174" s="403"/>
      <c r="E174" s="403"/>
      <c r="F174" s="403"/>
      <c r="G174" s="403"/>
      <c r="H174" s="403"/>
      <c r="I174" s="403"/>
      <c r="J174" s="403"/>
      <c r="K174" s="403"/>
      <c r="L174" s="403"/>
      <c r="M174" s="403"/>
      <c r="N174" s="403"/>
      <c r="O174" s="403"/>
    </row>
    <row r="175" spans="2:15" ht="14.45" customHeight="1" thickBot="1">
      <c r="B175" s="405" t="s">
        <v>323</v>
      </c>
      <c r="C175" s="406" t="s">
        <v>49</v>
      </c>
      <c r="D175" s="406"/>
      <c r="E175" s="406" t="s">
        <v>324</v>
      </c>
      <c r="F175" s="406"/>
      <c r="G175" s="406"/>
      <c r="H175" s="406"/>
      <c r="I175" s="406"/>
      <c r="J175" s="406"/>
      <c r="K175" s="406"/>
      <c r="L175" s="406"/>
      <c r="M175" s="406"/>
      <c r="N175" s="406"/>
      <c r="O175" s="406"/>
    </row>
    <row r="176" spans="2:15" ht="27">
      <c r="B176" s="413"/>
      <c r="C176" s="108" t="s">
        <v>325</v>
      </c>
      <c r="D176" s="108" t="s">
        <v>326</v>
      </c>
      <c r="E176" s="120">
        <v>1</v>
      </c>
      <c r="F176" s="120">
        <v>2</v>
      </c>
      <c r="G176" s="120">
        <v>3</v>
      </c>
      <c r="H176" s="120">
        <v>4</v>
      </c>
      <c r="I176" s="120">
        <v>5</v>
      </c>
      <c r="J176" s="120">
        <v>6</v>
      </c>
      <c r="K176" s="120">
        <v>7</v>
      </c>
      <c r="L176" s="120">
        <v>8</v>
      </c>
      <c r="M176" s="120">
        <v>9</v>
      </c>
      <c r="N176" s="120">
        <v>10</v>
      </c>
      <c r="O176" s="120" t="s">
        <v>327</v>
      </c>
    </row>
    <row r="177" spans="2:15" s="23" customFormat="1" ht="16.899999999999999" customHeight="1">
      <c r="B177" s="47" t="s">
        <v>54</v>
      </c>
      <c r="C177" s="106">
        <v>0</v>
      </c>
      <c r="D177" s="106">
        <v>0.1404</v>
      </c>
      <c r="E177" s="107"/>
      <c r="F177" s="122"/>
      <c r="G177" s="107"/>
      <c r="H177" s="107"/>
      <c r="I177" s="107" t="s">
        <v>328</v>
      </c>
      <c r="J177" s="107"/>
      <c r="K177" s="107"/>
      <c r="L177" s="107"/>
      <c r="M177" s="122"/>
      <c r="N177" s="122"/>
      <c r="O177" s="122"/>
    </row>
    <row r="178" spans="2:15" s="23" customFormat="1">
      <c r="B178" s="47" t="s">
        <v>59</v>
      </c>
      <c r="C178" s="59">
        <v>0.47460000000000002</v>
      </c>
      <c r="D178" s="59">
        <v>0.86060000000000003</v>
      </c>
      <c r="E178" s="33"/>
      <c r="F178" s="123"/>
      <c r="G178" s="33"/>
      <c r="H178" s="33"/>
      <c r="I178" s="33" t="s">
        <v>328</v>
      </c>
      <c r="J178" s="33"/>
      <c r="K178" s="33"/>
      <c r="L178" s="33"/>
      <c r="M178" s="123"/>
      <c r="N178" s="123"/>
      <c r="O178" s="123"/>
    </row>
    <row r="179" spans="2:15">
      <c r="B179" s="404" t="s">
        <v>1205</v>
      </c>
      <c r="C179" s="404"/>
      <c r="D179" s="404"/>
      <c r="E179" s="404"/>
      <c r="F179" s="404"/>
      <c r="G179" s="404"/>
      <c r="H179" s="404"/>
      <c r="I179" s="404"/>
      <c r="J179" s="404"/>
      <c r="K179" s="404"/>
      <c r="L179" s="404"/>
      <c r="M179" s="404"/>
      <c r="N179" s="404"/>
      <c r="O179" s="404"/>
    </row>
    <row r="180" spans="2:15">
      <c r="B180" s="399" t="s">
        <v>331</v>
      </c>
      <c r="C180" s="399"/>
      <c r="D180" s="399"/>
      <c r="E180" s="399"/>
      <c r="F180" s="399"/>
      <c r="G180" s="399"/>
      <c r="H180" s="399"/>
      <c r="I180" s="399"/>
      <c r="J180" s="399"/>
      <c r="K180" s="399"/>
      <c r="L180" s="399"/>
      <c r="M180" s="399"/>
      <c r="N180" s="399"/>
      <c r="O180" s="399"/>
    </row>
    <row r="181" spans="2:15">
      <c r="B181" s="399" t="s">
        <v>332</v>
      </c>
      <c r="C181" s="399"/>
      <c r="D181" s="399"/>
      <c r="E181" s="399"/>
      <c r="F181" s="399"/>
      <c r="G181" s="399"/>
      <c r="H181" s="399"/>
      <c r="I181" s="399"/>
      <c r="J181" s="399"/>
      <c r="K181" s="399"/>
      <c r="L181" s="399"/>
      <c r="M181" s="399"/>
      <c r="N181" s="399"/>
      <c r="O181" s="399"/>
    </row>
    <row r="182" spans="2:15">
      <c r="B182" s="399" t="s">
        <v>333</v>
      </c>
      <c r="C182" s="399"/>
      <c r="D182" s="399"/>
      <c r="E182" s="399"/>
      <c r="F182" s="399"/>
      <c r="G182" s="399"/>
      <c r="H182" s="399"/>
      <c r="I182" s="399"/>
      <c r="J182" s="399"/>
      <c r="K182" s="399"/>
      <c r="L182" s="399"/>
      <c r="M182" s="399"/>
      <c r="N182" s="399"/>
      <c r="O182" s="399"/>
    </row>
    <row r="183" spans="2:15">
      <c r="B183" s="75"/>
      <c r="C183" s="27"/>
      <c r="D183" s="27"/>
      <c r="E183" s="27"/>
      <c r="F183" s="137"/>
      <c r="G183" s="27"/>
      <c r="H183" s="27"/>
      <c r="I183" s="27"/>
      <c r="J183" s="27"/>
      <c r="K183" s="27"/>
      <c r="L183" s="27"/>
      <c r="M183" s="137"/>
      <c r="N183" s="137"/>
      <c r="O183" s="138"/>
    </row>
    <row r="184" spans="2:15">
      <c r="B184" s="400" t="s">
        <v>321</v>
      </c>
      <c r="C184" s="400"/>
      <c r="D184" s="400"/>
      <c r="E184" s="400"/>
      <c r="F184" s="400"/>
      <c r="G184" s="400"/>
      <c r="H184" s="400"/>
      <c r="I184" s="400"/>
      <c r="J184" s="400"/>
      <c r="K184" s="400"/>
      <c r="L184" s="400"/>
      <c r="M184" s="400"/>
      <c r="N184" s="400"/>
      <c r="O184" s="400"/>
    </row>
    <row r="185" spans="2:15">
      <c r="B185" s="401" t="s">
        <v>393</v>
      </c>
      <c r="C185" s="401"/>
      <c r="D185" s="401"/>
      <c r="E185" s="401"/>
      <c r="F185" s="401"/>
      <c r="G185" s="401"/>
      <c r="H185" s="401"/>
      <c r="I185" s="401"/>
      <c r="J185" s="401"/>
      <c r="K185" s="401"/>
      <c r="L185" s="401"/>
      <c r="M185" s="401"/>
      <c r="N185" s="401"/>
      <c r="O185" s="401"/>
    </row>
    <row r="186" spans="2:15">
      <c r="B186" s="402" t="s">
        <v>322</v>
      </c>
      <c r="C186" s="402"/>
      <c r="D186" s="402"/>
      <c r="E186" s="402"/>
      <c r="F186" s="402"/>
      <c r="G186" s="402"/>
      <c r="H186" s="402"/>
      <c r="I186" s="402"/>
      <c r="J186" s="402"/>
      <c r="K186" s="402"/>
      <c r="L186" s="402"/>
      <c r="M186" s="402"/>
      <c r="N186" s="402"/>
      <c r="O186" s="402"/>
    </row>
    <row r="187" spans="2:15" ht="15.75" thickBot="1">
      <c r="B187" s="403" t="s">
        <v>314</v>
      </c>
      <c r="C187" s="403"/>
      <c r="D187" s="403"/>
      <c r="E187" s="403"/>
      <c r="F187" s="403"/>
      <c r="G187" s="403"/>
      <c r="H187" s="403"/>
      <c r="I187" s="403"/>
      <c r="J187" s="403"/>
      <c r="K187" s="403"/>
      <c r="L187" s="403"/>
      <c r="M187" s="403"/>
      <c r="N187" s="403"/>
      <c r="O187" s="403"/>
    </row>
    <row r="188" spans="2:15" ht="14.45" customHeight="1" thickBot="1">
      <c r="B188" s="405" t="s">
        <v>323</v>
      </c>
      <c r="C188" s="405" t="s">
        <v>49</v>
      </c>
      <c r="D188" s="405"/>
      <c r="E188" s="405" t="s">
        <v>324</v>
      </c>
      <c r="F188" s="405"/>
      <c r="G188" s="405"/>
      <c r="H188" s="405"/>
      <c r="I188" s="405"/>
      <c r="J188" s="405"/>
      <c r="K188" s="405"/>
      <c r="L188" s="405"/>
      <c r="M188" s="405"/>
      <c r="N188" s="405"/>
      <c r="O188" s="405"/>
    </row>
    <row r="189" spans="2:15" ht="27">
      <c r="B189" s="406"/>
      <c r="C189" s="58" t="s">
        <v>325</v>
      </c>
      <c r="D189" s="58" t="s">
        <v>326</v>
      </c>
      <c r="E189" s="120">
        <v>1</v>
      </c>
      <c r="F189" s="120">
        <v>2</v>
      </c>
      <c r="G189" s="120">
        <v>3</v>
      </c>
      <c r="H189" s="120">
        <v>4</v>
      </c>
      <c r="I189" s="120">
        <v>5</v>
      </c>
      <c r="J189" s="120">
        <v>6</v>
      </c>
      <c r="K189" s="120">
        <v>7</v>
      </c>
      <c r="L189" s="120">
        <v>8</v>
      </c>
      <c r="M189" s="120">
        <v>9</v>
      </c>
      <c r="N189" s="120">
        <v>10</v>
      </c>
      <c r="O189" s="120" t="s">
        <v>327</v>
      </c>
    </row>
    <row r="190" spans="2:15" s="23" customFormat="1" ht="16.899999999999999" customHeight="1">
      <c r="B190" s="47" t="s">
        <v>329</v>
      </c>
      <c r="C190" s="59">
        <v>3.9199999999999999E-2</v>
      </c>
      <c r="D190" s="59">
        <v>0.84309999999999996</v>
      </c>
      <c r="E190" s="33"/>
      <c r="F190" s="123"/>
      <c r="G190" s="33"/>
      <c r="H190" s="33"/>
      <c r="I190" s="33" t="s">
        <v>1221</v>
      </c>
      <c r="J190" s="33" t="s">
        <v>1221</v>
      </c>
      <c r="K190" s="33"/>
      <c r="L190" s="33"/>
      <c r="M190" s="123"/>
      <c r="N190" s="123"/>
      <c r="O190" s="123"/>
    </row>
    <row r="191" spans="2:15">
      <c r="B191" s="404" t="s">
        <v>1205</v>
      </c>
      <c r="C191" s="404"/>
      <c r="D191" s="404"/>
      <c r="E191" s="404"/>
      <c r="F191" s="404"/>
      <c r="G191" s="404"/>
      <c r="H191" s="404"/>
      <c r="I191" s="404"/>
      <c r="J191" s="404"/>
      <c r="K191" s="404"/>
      <c r="L191" s="404"/>
      <c r="M191" s="404"/>
      <c r="N191" s="404"/>
      <c r="O191" s="404"/>
    </row>
    <row r="192" spans="2:15">
      <c r="B192" s="399" t="s">
        <v>331</v>
      </c>
      <c r="C192" s="399"/>
      <c r="D192" s="399"/>
      <c r="E192" s="399"/>
      <c r="F192" s="399"/>
      <c r="G192" s="399"/>
      <c r="H192" s="399"/>
      <c r="I192" s="399"/>
      <c r="J192" s="399"/>
      <c r="K192" s="399"/>
      <c r="L192" s="399"/>
      <c r="M192" s="399"/>
      <c r="N192" s="399"/>
      <c r="O192" s="399"/>
    </row>
    <row r="193" spans="2:15">
      <c r="B193" s="399" t="s">
        <v>332</v>
      </c>
      <c r="C193" s="399"/>
      <c r="D193" s="399"/>
      <c r="E193" s="399"/>
      <c r="F193" s="399"/>
      <c r="G193" s="399"/>
      <c r="H193" s="399"/>
      <c r="I193" s="399"/>
      <c r="J193" s="399"/>
      <c r="K193" s="399"/>
      <c r="L193" s="399"/>
      <c r="M193" s="399"/>
      <c r="N193" s="399"/>
      <c r="O193" s="399"/>
    </row>
    <row r="194" spans="2:15">
      <c r="B194" s="399" t="s">
        <v>333</v>
      </c>
      <c r="C194" s="399"/>
      <c r="D194" s="399"/>
      <c r="E194" s="399"/>
      <c r="F194" s="399"/>
      <c r="G194" s="399"/>
      <c r="H194" s="399"/>
      <c r="I194" s="399"/>
      <c r="J194" s="399"/>
      <c r="K194" s="399"/>
      <c r="L194" s="399"/>
      <c r="M194" s="399"/>
      <c r="N194" s="399"/>
      <c r="O194" s="399"/>
    </row>
    <row r="195" spans="2:15">
      <c r="B195" s="75"/>
      <c r="C195" s="27"/>
      <c r="D195" s="27"/>
      <c r="E195" s="27"/>
      <c r="F195" s="137"/>
      <c r="G195" s="27"/>
      <c r="H195" s="27"/>
      <c r="I195" s="27"/>
      <c r="J195" s="27"/>
      <c r="K195" s="27"/>
      <c r="L195" s="27"/>
      <c r="M195" s="137"/>
      <c r="N195" s="137"/>
      <c r="O195" s="138"/>
    </row>
    <row r="196" spans="2:15">
      <c r="B196" s="400" t="s">
        <v>321</v>
      </c>
      <c r="C196" s="400"/>
      <c r="D196" s="400"/>
      <c r="E196" s="400"/>
      <c r="F196" s="400"/>
      <c r="G196" s="400"/>
      <c r="H196" s="400"/>
      <c r="I196" s="400"/>
      <c r="J196" s="400"/>
      <c r="K196" s="400"/>
      <c r="L196" s="400"/>
      <c r="M196" s="400"/>
      <c r="N196" s="400"/>
      <c r="O196" s="400"/>
    </row>
    <row r="197" spans="2:15">
      <c r="B197" s="401" t="s">
        <v>1467</v>
      </c>
      <c r="C197" s="401"/>
      <c r="D197" s="401"/>
      <c r="E197" s="401"/>
      <c r="F197" s="401"/>
      <c r="G197" s="401"/>
      <c r="H197" s="401"/>
      <c r="I197" s="401"/>
      <c r="J197" s="401"/>
      <c r="K197" s="401"/>
      <c r="L197" s="401"/>
      <c r="M197" s="401"/>
      <c r="N197" s="401"/>
      <c r="O197" s="401"/>
    </row>
    <row r="198" spans="2:15">
      <c r="B198" s="402" t="s">
        <v>322</v>
      </c>
      <c r="C198" s="402"/>
      <c r="D198" s="402"/>
      <c r="E198" s="402"/>
      <c r="F198" s="402"/>
      <c r="G198" s="402"/>
      <c r="H198" s="402"/>
      <c r="I198" s="402"/>
      <c r="J198" s="402"/>
      <c r="K198" s="402"/>
      <c r="L198" s="402"/>
      <c r="M198" s="402"/>
      <c r="N198" s="402"/>
      <c r="O198" s="402"/>
    </row>
    <row r="199" spans="2:15" ht="15.75" thickBot="1">
      <c r="B199" s="403" t="s">
        <v>314</v>
      </c>
      <c r="C199" s="403"/>
      <c r="D199" s="403"/>
      <c r="E199" s="403"/>
      <c r="F199" s="403"/>
      <c r="G199" s="403"/>
      <c r="H199" s="403"/>
      <c r="I199" s="403"/>
      <c r="J199" s="403"/>
      <c r="K199" s="403"/>
      <c r="L199" s="403"/>
      <c r="M199" s="403"/>
      <c r="N199" s="403"/>
      <c r="O199" s="403"/>
    </row>
    <row r="200" spans="2:15" ht="14.45" customHeight="1" thickBot="1">
      <c r="B200" s="405" t="s">
        <v>323</v>
      </c>
      <c r="C200" s="406" t="s">
        <v>49</v>
      </c>
      <c r="D200" s="406"/>
      <c r="E200" s="406" t="s">
        <v>324</v>
      </c>
      <c r="F200" s="406"/>
      <c r="G200" s="406"/>
      <c r="H200" s="406"/>
      <c r="I200" s="406"/>
      <c r="J200" s="406"/>
      <c r="K200" s="406"/>
      <c r="L200" s="406"/>
      <c r="M200" s="406"/>
      <c r="N200" s="406"/>
      <c r="O200" s="406"/>
    </row>
    <row r="201" spans="2:15" ht="27">
      <c r="B201" s="413"/>
      <c r="C201" s="108" t="s">
        <v>325</v>
      </c>
      <c r="D201" s="108" t="s">
        <v>326</v>
      </c>
      <c r="E201" s="120">
        <v>1</v>
      </c>
      <c r="F201" s="120">
        <v>2</v>
      </c>
      <c r="G201" s="120">
        <v>3</v>
      </c>
      <c r="H201" s="120">
        <v>4</v>
      </c>
      <c r="I201" s="120">
        <v>5</v>
      </c>
      <c r="J201" s="120">
        <v>6</v>
      </c>
      <c r="K201" s="120">
        <v>7</v>
      </c>
      <c r="L201" s="120">
        <v>8</v>
      </c>
      <c r="M201" s="120">
        <v>9</v>
      </c>
      <c r="N201" s="120">
        <v>10</v>
      </c>
      <c r="O201" s="120" t="s">
        <v>327</v>
      </c>
    </row>
    <row r="202" spans="2:15">
      <c r="B202" s="47" t="s">
        <v>53</v>
      </c>
      <c r="C202" s="59">
        <v>0.42</v>
      </c>
      <c r="D202" s="59">
        <v>0.85</v>
      </c>
      <c r="E202" s="123" t="s">
        <v>1221</v>
      </c>
      <c r="F202" s="123" t="s">
        <v>1221</v>
      </c>
      <c r="G202" s="123"/>
      <c r="H202" s="123" t="s">
        <v>1221</v>
      </c>
      <c r="I202" s="123"/>
      <c r="J202" s="33"/>
      <c r="K202" s="33"/>
      <c r="L202" s="33"/>
      <c r="M202" s="123"/>
      <c r="N202" s="123"/>
      <c r="O202" s="116" t="s">
        <v>1222</v>
      </c>
    </row>
    <row r="203" spans="2:15">
      <c r="B203" s="47" t="s">
        <v>54</v>
      </c>
      <c r="C203" s="59">
        <v>0.26</v>
      </c>
      <c r="D203" s="59">
        <v>0.76</v>
      </c>
      <c r="E203" s="33"/>
      <c r="F203" s="123"/>
      <c r="G203" s="33"/>
      <c r="H203" s="33"/>
      <c r="I203" s="33"/>
      <c r="J203" s="33"/>
      <c r="K203" s="33"/>
      <c r="L203" s="33"/>
      <c r="M203" s="123" t="s">
        <v>1221</v>
      </c>
      <c r="N203" s="123" t="s">
        <v>1221</v>
      </c>
      <c r="O203" s="116" t="s">
        <v>1223</v>
      </c>
    </row>
    <row r="204" spans="2:15">
      <c r="B204" s="31" t="s">
        <v>1204</v>
      </c>
      <c r="C204" s="59">
        <v>0.03</v>
      </c>
      <c r="D204" s="59">
        <v>0.43</v>
      </c>
      <c r="E204" s="33"/>
      <c r="F204" s="123"/>
      <c r="G204" s="33"/>
      <c r="H204" s="33" t="s">
        <v>1221</v>
      </c>
      <c r="I204" s="33"/>
      <c r="J204" s="33"/>
      <c r="K204" s="33"/>
      <c r="L204" s="33"/>
      <c r="M204" s="123"/>
      <c r="N204" s="123" t="s">
        <v>1221</v>
      </c>
      <c r="O204" s="116" t="s">
        <v>1223</v>
      </c>
    </row>
    <row r="205" spans="2:15">
      <c r="B205" s="31" t="s">
        <v>60</v>
      </c>
      <c r="C205" s="59">
        <v>0.46</v>
      </c>
      <c r="D205" s="59">
        <v>0.69</v>
      </c>
      <c r="E205" s="33"/>
      <c r="F205" s="123"/>
      <c r="G205" s="33"/>
      <c r="H205" s="33" t="s">
        <v>1221</v>
      </c>
      <c r="I205" s="33"/>
      <c r="J205" s="33"/>
      <c r="K205" s="33"/>
      <c r="L205" s="33"/>
      <c r="M205" s="123"/>
      <c r="N205" s="123" t="s">
        <v>1221</v>
      </c>
      <c r="O205" s="116" t="s">
        <v>1223</v>
      </c>
    </row>
    <row r="206" spans="2:15">
      <c r="B206" s="404" t="s">
        <v>1205</v>
      </c>
      <c r="C206" s="404"/>
      <c r="D206" s="404"/>
      <c r="E206" s="404"/>
      <c r="F206" s="404"/>
      <c r="G206" s="404"/>
      <c r="H206" s="404"/>
      <c r="I206" s="404"/>
      <c r="J206" s="404"/>
      <c r="K206" s="404"/>
      <c r="L206" s="404"/>
      <c r="M206" s="404"/>
      <c r="N206" s="404"/>
      <c r="O206" s="404"/>
    </row>
    <row r="207" spans="2:15">
      <c r="B207" s="399" t="s">
        <v>331</v>
      </c>
      <c r="C207" s="399"/>
      <c r="D207" s="399"/>
      <c r="E207" s="399"/>
      <c r="F207" s="399"/>
      <c r="G207" s="399"/>
      <c r="H207" s="399"/>
      <c r="I207" s="399"/>
      <c r="J207" s="399"/>
      <c r="K207" s="399"/>
      <c r="L207" s="399"/>
      <c r="M207" s="399"/>
      <c r="N207" s="399"/>
      <c r="O207" s="399"/>
    </row>
    <row r="208" spans="2:15">
      <c r="B208" s="399" t="s">
        <v>332</v>
      </c>
      <c r="C208" s="399"/>
      <c r="D208" s="399"/>
      <c r="E208" s="399"/>
      <c r="F208" s="399"/>
      <c r="G208" s="399"/>
      <c r="H208" s="399"/>
      <c r="I208" s="399"/>
      <c r="J208" s="399"/>
      <c r="K208" s="399"/>
      <c r="L208" s="399"/>
      <c r="M208" s="399"/>
      <c r="N208" s="399"/>
      <c r="O208" s="399"/>
    </row>
    <row r="209" spans="2:15">
      <c r="B209" s="399" t="s">
        <v>333</v>
      </c>
      <c r="C209" s="399"/>
      <c r="D209" s="399"/>
      <c r="E209" s="399"/>
      <c r="F209" s="399"/>
      <c r="G209" s="399"/>
      <c r="H209" s="399"/>
      <c r="I209" s="399"/>
      <c r="J209" s="399"/>
      <c r="K209" s="399"/>
      <c r="L209" s="399"/>
      <c r="M209" s="399"/>
      <c r="N209" s="399"/>
      <c r="O209" s="399"/>
    </row>
    <row r="210" spans="2:15">
      <c r="B210" s="75"/>
      <c r="C210" s="27"/>
      <c r="D210" s="27"/>
      <c r="E210" s="27"/>
      <c r="F210" s="137"/>
      <c r="G210" s="27"/>
      <c r="H210" s="27"/>
      <c r="I210" s="27"/>
      <c r="J210" s="27"/>
      <c r="K210" s="27"/>
      <c r="L210" s="27"/>
      <c r="M210" s="137"/>
      <c r="N210" s="137"/>
      <c r="O210" s="138"/>
    </row>
    <row r="211" spans="2:15">
      <c r="B211" s="400" t="s">
        <v>321</v>
      </c>
      <c r="C211" s="400"/>
      <c r="D211" s="400"/>
      <c r="E211" s="400"/>
      <c r="F211" s="400"/>
      <c r="G211" s="400"/>
      <c r="H211" s="400"/>
      <c r="I211" s="400"/>
      <c r="J211" s="400"/>
      <c r="K211" s="400"/>
      <c r="L211" s="400"/>
      <c r="M211" s="400"/>
      <c r="N211" s="400"/>
      <c r="O211" s="400"/>
    </row>
    <row r="212" spans="2:15">
      <c r="B212" s="401" t="s">
        <v>1468</v>
      </c>
      <c r="C212" s="401"/>
      <c r="D212" s="401"/>
      <c r="E212" s="401"/>
      <c r="F212" s="401"/>
      <c r="G212" s="401"/>
      <c r="H212" s="401"/>
      <c r="I212" s="401"/>
      <c r="J212" s="401"/>
      <c r="K212" s="401"/>
      <c r="L212" s="401"/>
      <c r="M212" s="401"/>
      <c r="N212" s="401"/>
      <c r="O212" s="401"/>
    </row>
    <row r="213" spans="2:15">
      <c r="B213" s="402" t="s">
        <v>322</v>
      </c>
      <c r="C213" s="402"/>
      <c r="D213" s="402"/>
      <c r="E213" s="402"/>
      <c r="F213" s="402"/>
      <c r="G213" s="402"/>
      <c r="H213" s="402"/>
      <c r="I213" s="402"/>
      <c r="J213" s="402"/>
      <c r="K213" s="402"/>
      <c r="L213" s="402"/>
      <c r="M213" s="402"/>
      <c r="N213" s="402"/>
      <c r="O213" s="402"/>
    </row>
    <row r="214" spans="2:15" ht="15.75" thickBot="1">
      <c r="B214" s="403" t="s">
        <v>314</v>
      </c>
      <c r="C214" s="403"/>
      <c r="D214" s="403"/>
      <c r="E214" s="403"/>
      <c r="F214" s="403"/>
      <c r="G214" s="403"/>
      <c r="H214" s="403"/>
      <c r="I214" s="403"/>
      <c r="J214" s="403"/>
      <c r="K214" s="403"/>
      <c r="L214" s="403"/>
      <c r="M214" s="403"/>
      <c r="N214" s="403"/>
      <c r="O214" s="403"/>
    </row>
    <row r="215" spans="2:15" ht="14.45" customHeight="1" thickBot="1">
      <c r="B215" s="405" t="s">
        <v>323</v>
      </c>
      <c r="C215" s="405" t="s">
        <v>49</v>
      </c>
      <c r="D215" s="405"/>
      <c r="E215" s="405" t="s">
        <v>324</v>
      </c>
      <c r="F215" s="405"/>
      <c r="G215" s="405"/>
      <c r="H215" s="405"/>
      <c r="I215" s="405"/>
      <c r="J215" s="405"/>
      <c r="K215" s="405"/>
      <c r="L215" s="405"/>
      <c r="M215" s="405"/>
      <c r="N215" s="405"/>
      <c r="O215" s="405"/>
    </row>
    <row r="216" spans="2:15" ht="27">
      <c r="B216" s="406"/>
      <c r="C216" s="103" t="s">
        <v>325</v>
      </c>
      <c r="D216" s="103" t="s">
        <v>326</v>
      </c>
      <c r="E216" s="103">
        <v>1</v>
      </c>
      <c r="F216" s="120">
        <v>2</v>
      </c>
      <c r="G216" s="120">
        <v>3</v>
      </c>
      <c r="H216" s="120">
        <v>4</v>
      </c>
      <c r="I216" s="120">
        <v>5</v>
      </c>
      <c r="J216" s="120">
        <v>6</v>
      </c>
      <c r="K216" s="120">
        <v>7</v>
      </c>
      <c r="L216" s="120">
        <v>8</v>
      </c>
      <c r="M216" s="120">
        <v>9</v>
      </c>
      <c r="N216" s="120">
        <v>10</v>
      </c>
      <c r="O216" s="120" t="s">
        <v>327</v>
      </c>
    </row>
    <row r="217" spans="2:15">
      <c r="B217" s="47" t="s">
        <v>53</v>
      </c>
      <c r="C217" s="59">
        <v>0.47020000000000001</v>
      </c>
      <c r="D217" s="59">
        <v>0.89159999999999995</v>
      </c>
      <c r="E217" s="33"/>
      <c r="F217" s="123" t="s">
        <v>1221</v>
      </c>
      <c r="G217" s="33"/>
      <c r="H217" s="33"/>
      <c r="I217" s="33" t="s">
        <v>1221</v>
      </c>
      <c r="J217" s="33"/>
      <c r="K217" s="33"/>
      <c r="L217" s="33" t="s">
        <v>1221</v>
      </c>
      <c r="M217" s="123"/>
      <c r="N217" s="123"/>
      <c r="O217" s="121" t="s">
        <v>1224</v>
      </c>
    </row>
    <row r="218" spans="2:15">
      <c r="B218" s="31" t="s">
        <v>54</v>
      </c>
      <c r="C218" s="59">
        <v>0.2999</v>
      </c>
      <c r="D218" s="59">
        <v>0.88070000000000004</v>
      </c>
      <c r="E218" s="33"/>
      <c r="F218" s="123" t="s">
        <v>1221</v>
      </c>
      <c r="G218" s="33"/>
      <c r="H218" s="33"/>
      <c r="I218" s="33" t="s">
        <v>1221</v>
      </c>
      <c r="J218" s="33"/>
      <c r="K218" s="33"/>
      <c r="L218" s="33" t="s">
        <v>1221</v>
      </c>
      <c r="M218" s="123"/>
      <c r="N218" s="123" t="s">
        <v>1221</v>
      </c>
      <c r="O218" s="121" t="s">
        <v>1225</v>
      </c>
    </row>
    <row r="219" spans="2:15" ht="25.5">
      <c r="B219" s="31"/>
      <c r="C219" s="59"/>
      <c r="D219" s="59"/>
      <c r="E219" s="33"/>
      <c r="F219" s="123"/>
      <c r="G219" s="33"/>
      <c r="H219" s="33"/>
      <c r="I219" s="33"/>
      <c r="J219" s="33"/>
      <c r="K219" s="33"/>
      <c r="L219" s="33"/>
      <c r="M219" s="123"/>
      <c r="N219" s="123"/>
      <c r="O219" s="121" t="s">
        <v>1226</v>
      </c>
    </row>
    <row r="220" spans="2:15" ht="25.5">
      <c r="B220" s="31"/>
      <c r="C220" s="59"/>
      <c r="D220" s="59"/>
      <c r="E220" s="33"/>
      <c r="F220" s="123"/>
      <c r="G220" s="33"/>
      <c r="H220" s="33"/>
      <c r="I220" s="33"/>
      <c r="J220" s="33"/>
      <c r="K220" s="33"/>
      <c r="L220" s="33"/>
      <c r="M220" s="123"/>
      <c r="N220" s="123"/>
      <c r="O220" s="121" t="s">
        <v>1227</v>
      </c>
    </row>
    <row r="221" spans="2:15">
      <c r="B221" s="31" t="s">
        <v>1206</v>
      </c>
      <c r="C221" s="59">
        <v>0.19259999999999999</v>
      </c>
      <c r="D221" s="59">
        <v>0.67079999999999995</v>
      </c>
      <c r="E221" s="33"/>
      <c r="F221" s="123" t="s">
        <v>1221</v>
      </c>
      <c r="G221" s="33"/>
      <c r="H221" s="33"/>
      <c r="I221" s="33" t="s">
        <v>1221</v>
      </c>
      <c r="J221" s="33"/>
      <c r="K221" s="33"/>
      <c r="L221" s="33" t="s">
        <v>1221</v>
      </c>
      <c r="M221" s="123"/>
      <c r="N221" s="123" t="s">
        <v>1221</v>
      </c>
      <c r="O221" s="121" t="s">
        <v>1225</v>
      </c>
    </row>
    <row r="222" spans="2:15" ht="38.25">
      <c r="B222" s="31"/>
      <c r="C222" s="59"/>
      <c r="D222" s="59"/>
      <c r="E222" s="33"/>
      <c r="F222" s="123"/>
      <c r="G222" s="33"/>
      <c r="H222" s="33"/>
      <c r="I222" s="33"/>
      <c r="J222" s="33"/>
      <c r="K222" s="33"/>
      <c r="L222" s="33"/>
      <c r="M222" s="123"/>
      <c r="N222" s="123"/>
      <c r="O222" s="121" t="s">
        <v>1228</v>
      </c>
    </row>
    <row r="223" spans="2:15" ht="25.5">
      <c r="B223" s="31" t="s">
        <v>58</v>
      </c>
      <c r="C223" s="59">
        <v>2.8400000000000002E-2</v>
      </c>
      <c r="D223" s="59">
        <v>0.54159999999999997</v>
      </c>
      <c r="E223" s="33"/>
      <c r="F223" s="123"/>
      <c r="G223" s="33"/>
      <c r="H223" s="33"/>
      <c r="I223" s="33"/>
      <c r="J223" s="33"/>
      <c r="K223" s="33"/>
      <c r="L223" s="33"/>
      <c r="M223" s="123"/>
      <c r="N223" s="123" t="s">
        <v>1221</v>
      </c>
      <c r="O223" s="121" t="s">
        <v>1229</v>
      </c>
    </row>
    <row r="224" spans="2:15">
      <c r="B224" s="31" t="s">
        <v>59</v>
      </c>
      <c r="C224" s="59">
        <v>0.27479999999999999</v>
      </c>
      <c r="D224" s="59">
        <v>0.76739999999999997</v>
      </c>
      <c r="E224" s="33"/>
      <c r="F224" s="123"/>
      <c r="G224" s="33"/>
      <c r="H224" s="33"/>
      <c r="I224" s="33" t="s">
        <v>1221</v>
      </c>
      <c r="J224" s="33"/>
      <c r="K224" s="33"/>
      <c r="L224" s="33"/>
      <c r="M224" s="123"/>
      <c r="N224" s="123"/>
      <c r="O224" s="121"/>
    </row>
    <row r="225" spans="2:15">
      <c r="B225" s="404" t="s">
        <v>1205</v>
      </c>
      <c r="C225" s="404"/>
      <c r="D225" s="404"/>
      <c r="E225" s="404"/>
      <c r="F225" s="404"/>
      <c r="G225" s="404"/>
      <c r="H225" s="404"/>
      <c r="I225" s="404"/>
      <c r="J225" s="404"/>
      <c r="K225" s="404"/>
      <c r="L225" s="404"/>
      <c r="M225" s="404"/>
      <c r="N225" s="404"/>
      <c r="O225" s="404"/>
    </row>
    <row r="226" spans="2:15">
      <c r="B226" s="399" t="s">
        <v>331</v>
      </c>
      <c r="C226" s="399"/>
      <c r="D226" s="399"/>
      <c r="E226" s="399"/>
      <c r="F226" s="399"/>
      <c r="G226" s="399"/>
      <c r="H226" s="399"/>
      <c r="I226" s="399"/>
      <c r="J226" s="399"/>
      <c r="K226" s="399"/>
      <c r="L226" s="399"/>
      <c r="M226" s="399"/>
      <c r="N226" s="399"/>
      <c r="O226" s="399"/>
    </row>
    <row r="227" spans="2:15">
      <c r="B227" s="399" t="s">
        <v>332</v>
      </c>
      <c r="C227" s="399"/>
      <c r="D227" s="399"/>
      <c r="E227" s="399"/>
      <c r="F227" s="399"/>
      <c r="G227" s="399"/>
      <c r="H227" s="399"/>
      <c r="I227" s="399"/>
      <c r="J227" s="399"/>
      <c r="K227" s="399"/>
      <c r="L227" s="399"/>
      <c r="M227" s="399"/>
      <c r="N227" s="399"/>
      <c r="O227" s="399"/>
    </row>
    <row r="228" spans="2:15">
      <c r="B228" s="399" t="s">
        <v>333</v>
      </c>
      <c r="C228" s="399"/>
      <c r="D228" s="399"/>
      <c r="E228" s="399"/>
      <c r="F228" s="399"/>
      <c r="G228" s="399"/>
      <c r="H228" s="399"/>
      <c r="I228" s="399"/>
      <c r="J228" s="399"/>
      <c r="K228" s="399"/>
      <c r="L228" s="399"/>
      <c r="M228" s="399"/>
      <c r="N228" s="399"/>
      <c r="O228" s="399"/>
    </row>
    <row r="229" spans="2:15">
      <c r="B229" s="75"/>
      <c r="C229" s="27"/>
      <c r="D229" s="27"/>
      <c r="E229" s="27"/>
      <c r="F229" s="137"/>
      <c r="G229" s="27"/>
      <c r="H229" s="27"/>
      <c r="I229" s="27"/>
      <c r="J229" s="27"/>
      <c r="K229" s="27"/>
      <c r="L229" s="27"/>
      <c r="M229" s="137"/>
      <c r="N229" s="137"/>
      <c r="O229" s="138"/>
    </row>
    <row r="230" spans="2:15">
      <c r="B230" s="75"/>
      <c r="C230" s="27"/>
      <c r="D230" s="27"/>
      <c r="E230" s="27"/>
      <c r="F230" s="137"/>
      <c r="G230" s="27"/>
      <c r="H230" s="27"/>
      <c r="I230" s="27"/>
      <c r="J230" s="27"/>
      <c r="K230" s="27"/>
      <c r="L230" s="27"/>
      <c r="M230" s="137"/>
      <c r="N230" s="137"/>
      <c r="O230" s="138"/>
    </row>
    <row r="231" spans="2:15">
      <c r="B231" s="400" t="s">
        <v>321</v>
      </c>
      <c r="C231" s="400"/>
      <c r="D231" s="400"/>
      <c r="E231" s="400"/>
      <c r="F231" s="400"/>
      <c r="G231" s="400"/>
      <c r="H231" s="400"/>
      <c r="I231" s="400"/>
      <c r="J231" s="400"/>
      <c r="K231" s="400"/>
      <c r="L231" s="400"/>
      <c r="M231" s="400"/>
      <c r="N231" s="400"/>
      <c r="O231" s="400"/>
    </row>
    <row r="232" spans="2:15">
      <c r="B232" s="401" t="s">
        <v>395</v>
      </c>
      <c r="C232" s="401"/>
      <c r="D232" s="401"/>
      <c r="E232" s="401"/>
      <c r="F232" s="401"/>
      <c r="G232" s="401"/>
      <c r="H232" s="401"/>
      <c r="I232" s="401"/>
      <c r="J232" s="401"/>
      <c r="K232" s="401"/>
      <c r="L232" s="401"/>
      <c r="M232" s="401"/>
      <c r="N232" s="401"/>
      <c r="O232" s="401"/>
    </row>
    <row r="233" spans="2:15">
      <c r="B233" s="402" t="s">
        <v>322</v>
      </c>
      <c r="C233" s="402"/>
      <c r="D233" s="402"/>
      <c r="E233" s="402"/>
      <c r="F233" s="402"/>
      <c r="G233" s="402"/>
      <c r="H233" s="402"/>
      <c r="I233" s="402"/>
      <c r="J233" s="402"/>
      <c r="K233" s="402"/>
      <c r="L233" s="402"/>
      <c r="M233" s="402"/>
      <c r="N233" s="402"/>
      <c r="O233" s="402"/>
    </row>
    <row r="234" spans="2:15" ht="15.75" thickBot="1">
      <c r="B234" s="403" t="s">
        <v>314</v>
      </c>
      <c r="C234" s="403"/>
      <c r="D234" s="403"/>
      <c r="E234" s="403"/>
      <c r="F234" s="403"/>
      <c r="G234" s="403"/>
      <c r="H234" s="403"/>
      <c r="I234" s="403"/>
      <c r="J234" s="403"/>
      <c r="K234" s="403"/>
      <c r="L234" s="403"/>
      <c r="M234" s="403"/>
      <c r="N234" s="403"/>
      <c r="O234" s="403"/>
    </row>
    <row r="235" spans="2:15" ht="14.45" customHeight="1" thickBot="1">
      <c r="B235" s="405" t="s">
        <v>323</v>
      </c>
      <c r="C235" s="405" t="s">
        <v>49</v>
      </c>
      <c r="D235" s="405"/>
      <c r="E235" s="405" t="s">
        <v>324</v>
      </c>
      <c r="F235" s="405"/>
      <c r="G235" s="405"/>
      <c r="H235" s="405"/>
      <c r="I235" s="405"/>
      <c r="J235" s="405"/>
      <c r="K235" s="405"/>
      <c r="L235" s="405"/>
      <c r="M235" s="405"/>
      <c r="N235" s="405"/>
      <c r="O235" s="405"/>
    </row>
    <row r="236" spans="2:15" ht="27">
      <c r="B236" s="406"/>
      <c r="C236" s="58" t="s">
        <v>325</v>
      </c>
      <c r="D236" s="58" t="s">
        <v>326</v>
      </c>
      <c r="E236" s="58">
        <v>1</v>
      </c>
      <c r="F236" s="120">
        <v>2</v>
      </c>
      <c r="G236" s="120">
        <v>3</v>
      </c>
      <c r="H236" s="120">
        <v>4</v>
      </c>
      <c r="I236" s="120">
        <v>5</v>
      </c>
      <c r="J236" s="120">
        <v>6</v>
      </c>
      <c r="K236" s="120">
        <v>7</v>
      </c>
      <c r="L236" s="120">
        <v>8</v>
      </c>
      <c r="M236" s="120">
        <v>9</v>
      </c>
      <c r="N236" s="120">
        <v>10</v>
      </c>
      <c r="O236" s="120" t="s">
        <v>327</v>
      </c>
    </row>
    <row r="237" spans="2:15" s="23" customFormat="1">
      <c r="B237" s="47" t="s">
        <v>1204</v>
      </c>
      <c r="C237" s="59" t="s">
        <v>1230</v>
      </c>
      <c r="D237" s="59" t="s">
        <v>1231</v>
      </c>
      <c r="E237" s="33" t="s">
        <v>328</v>
      </c>
      <c r="F237" s="123" t="s">
        <v>328</v>
      </c>
      <c r="G237" s="33" t="s">
        <v>328</v>
      </c>
      <c r="H237" s="33"/>
      <c r="I237" s="33"/>
      <c r="J237" s="33"/>
      <c r="K237" s="33"/>
      <c r="L237" s="33"/>
      <c r="M237" s="123" t="s">
        <v>328</v>
      </c>
      <c r="N237" s="123"/>
      <c r="O237" s="123"/>
    </row>
    <row r="238" spans="2:15" s="23" customFormat="1">
      <c r="B238" s="47" t="s">
        <v>59</v>
      </c>
      <c r="C238" s="59" t="s">
        <v>1232</v>
      </c>
      <c r="D238" s="59" t="s">
        <v>1233</v>
      </c>
      <c r="E238" s="33" t="s">
        <v>328</v>
      </c>
      <c r="F238" s="123"/>
      <c r="G238" s="33"/>
      <c r="H238" s="33"/>
      <c r="I238" s="33"/>
      <c r="J238" s="33"/>
      <c r="K238" s="33"/>
      <c r="L238" s="33"/>
      <c r="M238" s="123" t="s">
        <v>328</v>
      </c>
      <c r="N238" s="123"/>
      <c r="O238" s="123"/>
    </row>
    <row r="239" spans="2:15">
      <c r="B239" s="404" t="s">
        <v>1205</v>
      </c>
      <c r="C239" s="404"/>
      <c r="D239" s="404"/>
      <c r="E239" s="404"/>
      <c r="F239" s="404"/>
      <c r="G239" s="404"/>
      <c r="H239" s="404"/>
      <c r="I239" s="404"/>
      <c r="J239" s="404"/>
      <c r="K239" s="404"/>
      <c r="L239" s="404"/>
      <c r="M239" s="404"/>
      <c r="N239" s="404"/>
      <c r="O239" s="404"/>
    </row>
    <row r="240" spans="2:15">
      <c r="B240" s="399" t="s">
        <v>331</v>
      </c>
      <c r="C240" s="399"/>
      <c r="D240" s="399"/>
      <c r="E240" s="399"/>
      <c r="F240" s="399"/>
      <c r="G240" s="399"/>
      <c r="H240" s="399"/>
      <c r="I240" s="399"/>
      <c r="J240" s="399"/>
      <c r="K240" s="399"/>
      <c r="L240" s="399"/>
      <c r="M240" s="399"/>
      <c r="N240" s="399"/>
      <c r="O240" s="399"/>
    </row>
    <row r="241" spans="2:15">
      <c r="B241" s="399" t="s">
        <v>332</v>
      </c>
      <c r="C241" s="399"/>
      <c r="D241" s="399"/>
      <c r="E241" s="399"/>
      <c r="F241" s="399"/>
      <c r="G241" s="399"/>
      <c r="H241" s="399"/>
      <c r="I241" s="399"/>
      <c r="J241" s="399"/>
      <c r="K241" s="399"/>
      <c r="L241" s="399"/>
      <c r="M241" s="399"/>
      <c r="N241" s="399"/>
      <c r="O241" s="399"/>
    </row>
    <row r="242" spans="2:15">
      <c r="B242" s="399" t="s">
        <v>333</v>
      </c>
      <c r="C242" s="399"/>
      <c r="D242" s="399"/>
      <c r="E242" s="399"/>
      <c r="F242" s="399"/>
      <c r="G242" s="399"/>
      <c r="H242" s="399"/>
      <c r="I242" s="399"/>
      <c r="J242" s="399"/>
      <c r="K242" s="399"/>
      <c r="L242" s="399"/>
      <c r="M242" s="399"/>
      <c r="N242" s="399"/>
      <c r="O242" s="399"/>
    </row>
  </sheetData>
  <mergeCells count="178">
    <mergeCell ref="B241:O241"/>
    <mergeCell ref="B235:B236"/>
    <mergeCell ref="C235:D235"/>
    <mergeCell ref="E235:O235"/>
    <mergeCell ref="B225:O225"/>
    <mergeCell ref="B226:O226"/>
    <mergeCell ref="B227:O227"/>
    <mergeCell ref="B228:O228"/>
    <mergeCell ref="B239:O239"/>
    <mergeCell ref="B240:O240"/>
    <mergeCell ref="B215:B216"/>
    <mergeCell ref="C215:D215"/>
    <mergeCell ref="E215:O215"/>
    <mergeCell ref="B206:O206"/>
    <mergeCell ref="B207:O207"/>
    <mergeCell ref="B208:O208"/>
    <mergeCell ref="B209:O209"/>
    <mergeCell ref="B211:O211"/>
    <mergeCell ref="B212:O212"/>
    <mergeCell ref="B213:O213"/>
    <mergeCell ref="B214:O214"/>
    <mergeCell ref="B200:B201"/>
    <mergeCell ref="C200:D200"/>
    <mergeCell ref="E200:O200"/>
    <mergeCell ref="B191:O191"/>
    <mergeCell ref="B192:O192"/>
    <mergeCell ref="B193:O193"/>
    <mergeCell ref="B194:O194"/>
    <mergeCell ref="B196:O196"/>
    <mergeCell ref="B197:O197"/>
    <mergeCell ref="B198:O198"/>
    <mergeCell ref="B199:O199"/>
    <mergeCell ref="B188:B189"/>
    <mergeCell ref="C188:D188"/>
    <mergeCell ref="E188:O188"/>
    <mergeCell ref="B179:O179"/>
    <mergeCell ref="B180:O180"/>
    <mergeCell ref="B181:O181"/>
    <mergeCell ref="B182:O182"/>
    <mergeCell ref="B184:O184"/>
    <mergeCell ref="B185:O185"/>
    <mergeCell ref="B186:O186"/>
    <mergeCell ref="B187:O187"/>
    <mergeCell ref="B175:B176"/>
    <mergeCell ref="C175:D175"/>
    <mergeCell ref="E175:O175"/>
    <mergeCell ref="B165:O165"/>
    <mergeCell ref="B166:O166"/>
    <mergeCell ref="B167:O167"/>
    <mergeCell ref="B168:O168"/>
    <mergeCell ref="B171:O171"/>
    <mergeCell ref="B172:O172"/>
    <mergeCell ref="B173:O173"/>
    <mergeCell ref="B174:O174"/>
    <mergeCell ref="B159:B160"/>
    <mergeCell ref="C159:D159"/>
    <mergeCell ref="E159:O159"/>
    <mergeCell ref="B150:O150"/>
    <mergeCell ref="B151:O151"/>
    <mergeCell ref="B152:O152"/>
    <mergeCell ref="B153:O153"/>
    <mergeCell ref="B155:O155"/>
    <mergeCell ref="B156:O156"/>
    <mergeCell ref="B157:O157"/>
    <mergeCell ref="B158:O158"/>
    <mergeCell ref="B146:B147"/>
    <mergeCell ref="C146:D146"/>
    <mergeCell ref="E146:O146"/>
    <mergeCell ref="B143:O143"/>
    <mergeCell ref="B137:O137"/>
    <mergeCell ref="B138:O138"/>
    <mergeCell ref="B139:O139"/>
    <mergeCell ref="B140:O140"/>
    <mergeCell ref="B142:O142"/>
    <mergeCell ref="B144:O144"/>
    <mergeCell ref="B145:O145"/>
    <mergeCell ref="B134:B135"/>
    <mergeCell ref="C134:D134"/>
    <mergeCell ref="E134:O134"/>
    <mergeCell ref="B125:O125"/>
    <mergeCell ref="B126:O126"/>
    <mergeCell ref="B127:O127"/>
    <mergeCell ref="B128:O128"/>
    <mergeCell ref="B130:O130"/>
    <mergeCell ref="B131:O131"/>
    <mergeCell ref="B132:O132"/>
    <mergeCell ref="B133:O133"/>
    <mergeCell ref="B85:B86"/>
    <mergeCell ref="C85:D85"/>
    <mergeCell ref="E85:O85"/>
    <mergeCell ref="B104:B105"/>
    <mergeCell ref="C104:D104"/>
    <mergeCell ref="E104:O104"/>
    <mergeCell ref="B96:N96"/>
    <mergeCell ref="B97:N97"/>
    <mergeCell ref="B120:B121"/>
    <mergeCell ref="C120:D120"/>
    <mergeCell ref="E120:O120"/>
    <mergeCell ref="B113:O113"/>
    <mergeCell ref="B114:O114"/>
    <mergeCell ref="B116:O116"/>
    <mergeCell ref="B117:O117"/>
    <mergeCell ref="B118:O118"/>
    <mergeCell ref="B119:O119"/>
    <mergeCell ref="B51:O51"/>
    <mergeCell ref="B52:O52"/>
    <mergeCell ref="B69:B70"/>
    <mergeCell ref="C69:D69"/>
    <mergeCell ref="E69:O69"/>
    <mergeCell ref="B60:O60"/>
    <mergeCell ref="B61:O61"/>
    <mergeCell ref="B62:O62"/>
    <mergeCell ref="B63:O63"/>
    <mergeCell ref="B65:O65"/>
    <mergeCell ref="B66:O66"/>
    <mergeCell ref="B67:O67"/>
    <mergeCell ref="B68:O68"/>
    <mergeCell ref="E7:O7"/>
    <mergeCell ref="B7:B8"/>
    <mergeCell ref="C7:D7"/>
    <mergeCell ref="B24:B25"/>
    <mergeCell ref="C24:D24"/>
    <mergeCell ref="E24:O24"/>
    <mergeCell ref="B38:B39"/>
    <mergeCell ref="C38:D38"/>
    <mergeCell ref="E38:O38"/>
    <mergeCell ref="B28:O28"/>
    <mergeCell ref="B29:O29"/>
    <mergeCell ref="B30:O30"/>
    <mergeCell ref="B31:O31"/>
    <mergeCell ref="B78:O78"/>
    <mergeCell ref="B79:O79"/>
    <mergeCell ref="B81:O81"/>
    <mergeCell ref="B82:O82"/>
    <mergeCell ref="B83:O83"/>
    <mergeCell ref="B84:O84"/>
    <mergeCell ref="B92:O92"/>
    <mergeCell ref="B14:O14"/>
    <mergeCell ref="B15:O15"/>
    <mergeCell ref="B16:O16"/>
    <mergeCell ref="B17:O17"/>
    <mergeCell ref="B43:O43"/>
    <mergeCell ref="B44:O44"/>
    <mergeCell ref="B45:O45"/>
    <mergeCell ref="B46:O46"/>
    <mergeCell ref="B34:O34"/>
    <mergeCell ref="B35:O35"/>
    <mergeCell ref="B36:O36"/>
    <mergeCell ref="B37:O37"/>
    <mergeCell ref="B53:B54"/>
    <mergeCell ref="C53:D53"/>
    <mergeCell ref="E53:O53"/>
    <mergeCell ref="B49:O49"/>
    <mergeCell ref="B50:O50"/>
    <mergeCell ref="B242:O242"/>
    <mergeCell ref="B231:O231"/>
    <mergeCell ref="B232:O232"/>
    <mergeCell ref="B233:O233"/>
    <mergeCell ref="B234:O234"/>
    <mergeCell ref="B3:O3"/>
    <mergeCell ref="B4:O4"/>
    <mergeCell ref="B5:O5"/>
    <mergeCell ref="B6:O6"/>
    <mergeCell ref="B20:O20"/>
    <mergeCell ref="B21:O21"/>
    <mergeCell ref="B22:O22"/>
    <mergeCell ref="B23:O23"/>
    <mergeCell ref="B93:O93"/>
    <mergeCell ref="B94:O94"/>
    <mergeCell ref="B95:O95"/>
    <mergeCell ref="B100:O100"/>
    <mergeCell ref="B101:O101"/>
    <mergeCell ref="B102:O102"/>
    <mergeCell ref="B103:O103"/>
    <mergeCell ref="B111:O111"/>
    <mergeCell ref="B112:O112"/>
    <mergeCell ref="B76:O76"/>
    <mergeCell ref="B77:O77"/>
  </mergeCell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2089B7-B896-4F5E-8083-6A023660C4E2}">
  <sheetPr>
    <tabColor rgb="FFFFC000"/>
  </sheetPr>
  <dimension ref="B2:N219"/>
  <sheetViews>
    <sheetView showGridLines="0" topLeftCell="A223" zoomScaleNormal="100" workbookViewId="0">
      <selection activeCell="B32" sqref="B32"/>
    </sheetView>
  </sheetViews>
  <sheetFormatPr baseColWidth="10" defaultColWidth="11.42578125" defaultRowHeight="15"/>
  <cols>
    <col min="1" max="1" width="7.28515625" customWidth="1"/>
    <col min="2" max="2" width="24.28515625" style="75" customWidth="1"/>
    <col min="3" max="3" width="31.140625" style="145" customWidth="1"/>
    <col min="4" max="4" width="30.5703125" style="76" customWidth="1"/>
    <col min="5" max="5" width="46.28515625" style="76" customWidth="1"/>
    <col min="14" max="14" width="59" style="18" customWidth="1"/>
  </cols>
  <sheetData>
    <row r="2" spans="2:6">
      <c r="B2" s="377" t="s">
        <v>334</v>
      </c>
      <c r="C2" s="377"/>
      <c r="D2" s="377"/>
      <c r="E2" s="377"/>
    </row>
    <row r="3" spans="2:6">
      <c r="B3" s="384" t="s">
        <v>1387</v>
      </c>
      <c r="C3" s="384"/>
      <c r="D3" s="384"/>
      <c r="E3" s="384"/>
    </row>
    <row r="4" spans="2:6" ht="15.75" thickBot="1">
      <c r="B4" s="414" t="s">
        <v>335</v>
      </c>
      <c r="C4" s="414"/>
      <c r="D4" s="414"/>
      <c r="E4" s="414"/>
    </row>
    <row r="5" spans="2:6" ht="42.6" customHeight="1">
      <c r="B5" s="1" t="s">
        <v>323</v>
      </c>
      <c r="C5" s="1" t="s">
        <v>336</v>
      </c>
      <c r="D5" s="1" t="s">
        <v>337</v>
      </c>
      <c r="E5" s="1" t="s">
        <v>338</v>
      </c>
    </row>
    <row r="6" spans="2:6" s="23" customFormat="1" ht="25.5">
      <c r="B6" s="31" t="s">
        <v>53</v>
      </c>
      <c r="C6" s="128" t="s">
        <v>1614</v>
      </c>
      <c r="D6" s="31" t="s">
        <v>1235</v>
      </c>
      <c r="E6" s="31" t="s">
        <v>1236</v>
      </c>
    </row>
    <row r="7" spans="2:6" s="23" customFormat="1" ht="51">
      <c r="B7" s="47" t="s">
        <v>54</v>
      </c>
      <c r="C7" s="128" t="s">
        <v>1614</v>
      </c>
      <c r="D7" s="31" t="s">
        <v>1237</v>
      </c>
      <c r="E7" s="31" t="s">
        <v>1238</v>
      </c>
    </row>
    <row r="8" spans="2:6" s="23" customFormat="1" ht="63.75">
      <c r="B8" s="47" t="s">
        <v>55</v>
      </c>
      <c r="C8" s="128" t="s">
        <v>1615</v>
      </c>
      <c r="D8" s="31" t="s">
        <v>1239</v>
      </c>
      <c r="E8" s="31" t="s">
        <v>1240</v>
      </c>
    </row>
    <row r="9" spans="2:6" s="23" customFormat="1" ht="165.75">
      <c r="B9" s="47" t="s">
        <v>58</v>
      </c>
      <c r="C9" s="128" t="s">
        <v>1616</v>
      </c>
      <c r="D9" s="31" t="s">
        <v>1244</v>
      </c>
      <c r="E9" s="31" t="s">
        <v>1245</v>
      </c>
    </row>
    <row r="10" spans="2:6" s="23" customFormat="1" ht="51">
      <c r="B10" s="47" t="s">
        <v>1241</v>
      </c>
      <c r="C10" s="128" t="s">
        <v>1614</v>
      </c>
      <c r="D10" s="31" t="s">
        <v>1242</v>
      </c>
      <c r="E10" s="31" t="s">
        <v>1243</v>
      </c>
    </row>
    <row r="11" spans="2:6">
      <c r="B11" s="417" t="s">
        <v>1973</v>
      </c>
      <c r="C11" s="417"/>
      <c r="D11" s="417"/>
      <c r="E11" s="417"/>
      <c r="F11" s="26"/>
    </row>
    <row r="12" spans="2:6">
      <c r="B12" s="417" t="s">
        <v>1974</v>
      </c>
      <c r="C12" s="417"/>
      <c r="D12" s="417"/>
      <c r="E12" s="417"/>
      <c r="F12" s="26"/>
    </row>
    <row r="13" spans="2:6">
      <c r="B13" s="417" t="s">
        <v>342</v>
      </c>
      <c r="C13" s="417"/>
      <c r="D13" s="417"/>
      <c r="E13" s="417"/>
      <c r="F13" s="26"/>
    </row>
    <row r="14" spans="2:6">
      <c r="B14" s="417" t="s">
        <v>343</v>
      </c>
      <c r="C14" s="417"/>
      <c r="D14" s="417"/>
      <c r="E14" s="417"/>
      <c r="F14" s="26"/>
    </row>
    <row r="15" spans="2:6">
      <c r="D15" s="146"/>
      <c r="E15" s="146"/>
      <c r="F15" s="26"/>
    </row>
    <row r="17" spans="2:14">
      <c r="B17" s="377" t="s">
        <v>334</v>
      </c>
      <c r="C17" s="377"/>
      <c r="D17" s="377"/>
      <c r="E17" s="377"/>
    </row>
    <row r="18" spans="2:14">
      <c r="B18" s="384" t="s">
        <v>1469</v>
      </c>
      <c r="C18" s="384"/>
      <c r="D18" s="384"/>
      <c r="E18" s="384"/>
    </row>
    <row r="19" spans="2:14" ht="15.75" thickBot="1">
      <c r="B19" s="414" t="s">
        <v>335</v>
      </c>
      <c r="C19" s="414"/>
      <c r="D19" s="414"/>
      <c r="E19" s="414"/>
    </row>
    <row r="20" spans="2:14" ht="42.6" customHeight="1">
      <c r="B20" s="42" t="s">
        <v>323</v>
      </c>
      <c r="C20" s="143" t="s">
        <v>336</v>
      </c>
      <c r="D20" s="1" t="s">
        <v>337</v>
      </c>
      <c r="E20" s="1" t="s">
        <v>338</v>
      </c>
    </row>
    <row r="21" spans="2:14" s="23" customFormat="1" ht="165.75">
      <c r="B21" s="47" t="s">
        <v>54</v>
      </c>
      <c r="C21" s="128" t="s">
        <v>1619</v>
      </c>
      <c r="D21" s="31" t="s">
        <v>1246</v>
      </c>
      <c r="E21" s="31" t="s">
        <v>1247</v>
      </c>
      <c r="N21" s="104"/>
    </row>
    <row r="22" spans="2:14">
      <c r="B22" s="415" t="s">
        <v>1205</v>
      </c>
      <c r="C22" s="415"/>
      <c r="D22" s="415"/>
      <c r="E22" s="415"/>
    </row>
    <row r="23" spans="2:14">
      <c r="B23" s="416" t="s">
        <v>341</v>
      </c>
      <c r="C23" s="416"/>
      <c r="D23" s="416"/>
      <c r="E23" s="416"/>
    </row>
    <row r="24" spans="2:14">
      <c r="B24" s="416" t="s">
        <v>342</v>
      </c>
      <c r="C24" s="416"/>
      <c r="D24" s="416"/>
      <c r="E24" s="416"/>
    </row>
    <row r="25" spans="2:14">
      <c r="B25" s="416" t="s">
        <v>343</v>
      </c>
      <c r="C25" s="416"/>
      <c r="D25" s="416"/>
      <c r="E25" s="416"/>
    </row>
    <row r="28" spans="2:14">
      <c r="B28" s="377" t="s">
        <v>334</v>
      </c>
      <c r="C28" s="377"/>
      <c r="D28" s="377"/>
      <c r="E28" s="377"/>
    </row>
    <row r="29" spans="2:14">
      <c r="B29" s="384" t="s">
        <v>1464</v>
      </c>
      <c r="C29" s="384"/>
      <c r="D29" s="384"/>
      <c r="E29" s="384"/>
    </row>
    <row r="30" spans="2:14" ht="15.75" thickBot="1">
      <c r="B30" s="414" t="s">
        <v>335</v>
      </c>
      <c r="C30" s="414"/>
      <c r="D30" s="414"/>
      <c r="E30" s="414"/>
    </row>
    <row r="31" spans="2:14" s="18" customFormat="1" ht="42.6" customHeight="1">
      <c r="B31" s="42" t="s">
        <v>323</v>
      </c>
      <c r="C31" s="42" t="s">
        <v>336</v>
      </c>
      <c r="D31" s="42" t="s">
        <v>337</v>
      </c>
      <c r="E31" s="42" t="s">
        <v>338</v>
      </c>
    </row>
    <row r="32" spans="2:14" s="23" customFormat="1" ht="51">
      <c r="B32" s="129" t="s">
        <v>54</v>
      </c>
      <c r="C32" s="134" t="s">
        <v>1975</v>
      </c>
      <c r="D32" s="129" t="s">
        <v>1248</v>
      </c>
      <c r="E32" s="129" t="s">
        <v>1249</v>
      </c>
      <c r="N32" s="104"/>
    </row>
    <row r="33" spans="2:14" s="23" customFormat="1" ht="89.25">
      <c r="B33" s="31" t="s">
        <v>1206</v>
      </c>
      <c r="C33" s="128" t="s">
        <v>1620</v>
      </c>
      <c r="D33" s="31" t="s">
        <v>1250</v>
      </c>
      <c r="E33" s="31" t="s">
        <v>1251</v>
      </c>
      <c r="N33" s="104"/>
    </row>
    <row r="34" spans="2:14" s="23" customFormat="1" ht="51">
      <c r="B34" s="47" t="s">
        <v>59</v>
      </c>
      <c r="C34" s="128" t="s">
        <v>1976</v>
      </c>
      <c r="D34" s="31" t="s">
        <v>1252</v>
      </c>
      <c r="E34" s="31" t="s">
        <v>1253</v>
      </c>
      <c r="N34" s="104"/>
    </row>
    <row r="35" spans="2:14">
      <c r="B35" s="415" t="s">
        <v>1977</v>
      </c>
      <c r="C35" s="415"/>
      <c r="D35" s="415"/>
      <c r="E35" s="415"/>
    </row>
    <row r="36" spans="2:14">
      <c r="B36" s="416" t="s">
        <v>341</v>
      </c>
      <c r="C36" s="416"/>
      <c r="D36" s="416"/>
      <c r="E36" s="416"/>
    </row>
    <row r="37" spans="2:14">
      <c r="B37" s="416" t="s">
        <v>342</v>
      </c>
      <c r="C37" s="416"/>
      <c r="D37" s="416"/>
      <c r="E37" s="416"/>
    </row>
    <row r="38" spans="2:14">
      <c r="B38" s="416" t="s">
        <v>343</v>
      </c>
      <c r="C38" s="416"/>
      <c r="D38" s="416"/>
      <c r="E38" s="416"/>
    </row>
    <row r="41" spans="2:14">
      <c r="B41" s="377" t="s">
        <v>334</v>
      </c>
      <c r="C41" s="377"/>
      <c r="D41" s="377"/>
      <c r="E41" s="377"/>
    </row>
    <row r="42" spans="2:14">
      <c r="B42" s="384" t="s">
        <v>1470</v>
      </c>
      <c r="C42" s="384"/>
      <c r="D42" s="384"/>
      <c r="E42" s="384"/>
    </row>
    <row r="43" spans="2:14" ht="15.75" thickBot="1">
      <c r="B43" s="414" t="s">
        <v>335</v>
      </c>
      <c r="C43" s="414"/>
      <c r="D43" s="414"/>
      <c r="E43" s="414"/>
    </row>
    <row r="44" spans="2:14" ht="42.6" customHeight="1">
      <c r="B44" s="42" t="s">
        <v>323</v>
      </c>
      <c r="C44" s="42" t="s">
        <v>336</v>
      </c>
      <c r="D44" s="42" t="s">
        <v>337</v>
      </c>
      <c r="E44" s="42" t="s">
        <v>338</v>
      </c>
    </row>
    <row r="45" spans="2:14" s="23" customFormat="1" ht="89.25">
      <c r="B45" s="31" t="s">
        <v>53</v>
      </c>
      <c r="C45" s="128" t="s">
        <v>1621</v>
      </c>
      <c r="D45" s="31" t="s">
        <v>1254</v>
      </c>
      <c r="E45" s="31" t="s">
        <v>1255</v>
      </c>
      <c r="N45" s="104"/>
    </row>
    <row r="46" spans="2:14" s="23" customFormat="1" ht="165.75">
      <c r="B46" s="31" t="s">
        <v>54</v>
      </c>
      <c r="C46" s="128" t="s">
        <v>1621</v>
      </c>
      <c r="D46" s="31" t="s">
        <v>1257</v>
      </c>
      <c r="E46" s="31" t="s">
        <v>1256</v>
      </c>
      <c r="N46" s="104"/>
    </row>
    <row r="47" spans="2:14" s="23" customFormat="1" ht="165.75">
      <c r="B47" s="47" t="s">
        <v>1204</v>
      </c>
      <c r="C47" s="128" t="s">
        <v>1622</v>
      </c>
      <c r="D47" s="31" t="s">
        <v>1258</v>
      </c>
      <c r="E47" s="31" t="s">
        <v>1256</v>
      </c>
      <c r="N47" s="104"/>
    </row>
    <row r="48" spans="2:14" s="23" customFormat="1" ht="242.25">
      <c r="B48" s="33" t="s">
        <v>329</v>
      </c>
      <c r="C48" s="128" t="s">
        <v>1623</v>
      </c>
      <c r="D48" s="31" t="s">
        <v>1259</v>
      </c>
      <c r="E48" s="31" t="s">
        <v>1260</v>
      </c>
      <c r="N48" s="104"/>
    </row>
    <row r="49" spans="2:14" s="23" customFormat="1" ht="89.25">
      <c r="B49" s="47" t="s">
        <v>59</v>
      </c>
      <c r="C49" s="128">
        <v>2</v>
      </c>
      <c r="D49" s="31" t="s">
        <v>1254</v>
      </c>
      <c r="E49" s="37" t="s">
        <v>1255</v>
      </c>
      <c r="N49" s="104"/>
    </row>
    <row r="50" spans="2:14">
      <c r="B50" s="415" t="s">
        <v>1978</v>
      </c>
      <c r="C50" s="415"/>
      <c r="D50" s="415"/>
      <c r="E50" s="415"/>
    </row>
    <row r="51" spans="2:14">
      <c r="B51" s="416" t="s">
        <v>341</v>
      </c>
      <c r="C51" s="416"/>
      <c r="D51" s="416"/>
      <c r="E51" s="416"/>
    </row>
    <row r="52" spans="2:14">
      <c r="B52" s="416" t="s">
        <v>342</v>
      </c>
      <c r="C52" s="416"/>
      <c r="D52" s="416"/>
      <c r="E52" s="416"/>
    </row>
    <row r="53" spans="2:14">
      <c r="B53" s="416" t="s">
        <v>343</v>
      </c>
      <c r="C53" s="416"/>
      <c r="D53" s="416"/>
      <c r="E53" s="416"/>
    </row>
    <row r="56" spans="2:14">
      <c r="B56" s="377" t="s">
        <v>334</v>
      </c>
      <c r="C56" s="377"/>
      <c r="D56" s="377"/>
      <c r="E56" s="377"/>
    </row>
    <row r="57" spans="2:14">
      <c r="B57" s="384" t="s">
        <v>1261</v>
      </c>
      <c r="C57" s="384"/>
      <c r="D57" s="384"/>
      <c r="E57" s="384"/>
    </row>
    <row r="58" spans="2:14" ht="15.75" thickBot="1">
      <c r="B58" s="414" t="s">
        <v>335</v>
      </c>
      <c r="C58" s="414"/>
      <c r="D58" s="414"/>
      <c r="E58" s="414"/>
    </row>
    <row r="59" spans="2:14" ht="42.6" customHeight="1">
      <c r="B59" s="42" t="s">
        <v>323</v>
      </c>
      <c r="C59" s="42" t="s">
        <v>336</v>
      </c>
      <c r="D59" s="42" t="s">
        <v>337</v>
      </c>
      <c r="E59" s="42" t="s">
        <v>338</v>
      </c>
    </row>
    <row r="60" spans="2:14" s="23" customFormat="1" ht="89.25">
      <c r="B60" s="31" t="s">
        <v>53</v>
      </c>
      <c r="C60" s="128" t="s">
        <v>1622</v>
      </c>
      <c r="D60" s="31" t="s">
        <v>1254</v>
      </c>
      <c r="E60" s="31" t="s">
        <v>1255</v>
      </c>
      <c r="N60" s="104"/>
    </row>
    <row r="61" spans="2:14" s="23" customFormat="1" ht="195" customHeight="1">
      <c r="B61" s="31" t="s">
        <v>54</v>
      </c>
      <c r="C61" s="128" t="s">
        <v>1621</v>
      </c>
      <c r="D61" s="31" t="s">
        <v>1262</v>
      </c>
      <c r="E61" s="31" t="s">
        <v>1256</v>
      </c>
      <c r="N61" s="104"/>
    </row>
    <row r="62" spans="2:14" s="23" customFormat="1" ht="195" customHeight="1">
      <c r="B62" s="47" t="s">
        <v>1204</v>
      </c>
      <c r="C62" s="128" t="s">
        <v>1625</v>
      </c>
      <c r="D62" s="31" t="s">
        <v>1257</v>
      </c>
      <c r="E62" s="31" t="s">
        <v>1256</v>
      </c>
      <c r="N62" s="104"/>
    </row>
    <row r="63" spans="2:14" s="23" customFormat="1" ht="242.25">
      <c r="B63" s="47" t="s">
        <v>329</v>
      </c>
      <c r="C63" s="128" t="s">
        <v>1624</v>
      </c>
      <c r="D63" s="31" t="s">
        <v>1259</v>
      </c>
      <c r="E63" s="31" t="s">
        <v>1260</v>
      </c>
      <c r="N63" s="104"/>
    </row>
    <row r="64" spans="2:14" s="23" customFormat="1" ht="89.25">
      <c r="B64" s="33" t="s">
        <v>59</v>
      </c>
      <c r="C64" s="128" t="s">
        <v>1626</v>
      </c>
      <c r="D64" s="37" t="s">
        <v>1254</v>
      </c>
      <c r="E64" s="37" t="s">
        <v>1255</v>
      </c>
      <c r="N64" s="104"/>
    </row>
    <row r="65" spans="2:5">
      <c r="B65" s="415" t="s">
        <v>1205</v>
      </c>
      <c r="C65" s="415"/>
      <c r="D65" s="415"/>
      <c r="E65" s="415"/>
    </row>
    <row r="66" spans="2:5">
      <c r="B66" s="416" t="s">
        <v>341</v>
      </c>
      <c r="C66" s="416"/>
      <c r="D66" s="416"/>
      <c r="E66" s="416"/>
    </row>
    <row r="67" spans="2:5">
      <c r="B67" s="416" t="s">
        <v>342</v>
      </c>
      <c r="C67" s="416"/>
      <c r="D67" s="416"/>
      <c r="E67" s="416"/>
    </row>
    <row r="68" spans="2:5">
      <c r="B68" s="416" t="s">
        <v>343</v>
      </c>
      <c r="C68" s="416"/>
      <c r="D68" s="416"/>
      <c r="E68" s="416"/>
    </row>
    <row r="71" spans="2:5">
      <c r="B71" s="377" t="s">
        <v>334</v>
      </c>
      <c r="C71" s="377"/>
      <c r="D71" s="377"/>
      <c r="E71" s="377"/>
    </row>
    <row r="72" spans="2:5">
      <c r="B72" s="384" t="s">
        <v>385</v>
      </c>
      <c r="C72" s="384"/>
      <c r="D72" s="384"/>
      <c r="E72" s="384"/>
    </row>
    <row r="73" spans="2:5" ht="15.75" thickBot="1">
      <c r="B73" s="414" t="s">
        <v>335</v>
      </c>
      <c r="C73" s="414"/>
      <c r="D73" s="414"/>
      <c r="E73" s="414"/>
    </row>
    <row r="74" spans="2:5" ht="42.6" customHeight="1">
      <c r="B74" s="42" t="s">
        <v>323</v>
      </c>
      <c r="C74" s="42" t="s">
        <v>336</v>
      </c>
      <c r="D74" s="42" t="s">
        <v>337</v>
      </c>
      <c r="E74" s="42" t="s">
        <v>338</v>
      </c>
    </row>
    <row r="75" spans="2:5" ht="165.75">
      <c r="B75" s="31" t="s">
        <v>54</v>
      </c>
      <c r="C75" s="128" t="s">
        <v>1621</v>
      </c>
      <c r="D75" s="31" t="s">
        <v>1257</v>
      </c>
      <c r="E75" s="31" t="s">
        <v>1256</v>
      </c>
    </row>
    <row r="76" spans="2:5" ht="165.75">
      <c r="B76" s="31" t="s">
        <v>1204</v>
      </c>
      <c r="C76" s="128" t="s">
        <v>1621</v>
      </c>
      <c r="D76" s="31" t="s">
        <v>1257</v>
      </c>
      <c r="E76" s="31" t="s">
        <v>1256</v>
      </c>
    </row>
    <row r="77" spans="2:5" ht="165.75">
      <c r="B77" s="47" t="s">
        <v>329</v>
      </c>
      <c r="C77" s="128" t="s">
        <v>1621</v>
      </c>
      <c r="D77" s="47" t="s">
        <v>1257</v>
      </c>
      <c r="E77" s="47" t="s">
        <v>1256</v>
      </c>
    </row>
    <row r="78" spans="2:5" ht="89.25">
      <c r="B78" s="47" t="s">
        <v>59</v>
      </c>
      <c r="C78" s="128" t="s">
        <v>1627</v>
      </c>
      <c r="D78" s="95" t="s">
        <v>1254</v>
      </c>
      <c r="E78" s="95" t="s">
        <v>1266</v>
      </c>
    </row>
    <row r="79" spans="2:5">
      <c r="B79" s="415" t="s">
        <v>1205</v>
      </c>
      <c r="C79" s="415"/>
      <c r="D79" s="415"/>
      <c r="E79" s="415"/>
    </row>
    <row r="80" spans="2:5">
      <c r="B80" s="416" t="s">
        <v>341</v>
      </c>
      <c r="C80" s="416"/>
      <c r="D80" s="416"/>
      <c r="E80" s="416"/>
    </row>
    <row r="81" spans="2:14">
      <c r="B81" s="416" t="s">
        <v>342</v>
      </c>
      <c r="C81" s="416"/>
      <c r="D81" s="416"/>
      <c r="E81" s="416"/>
    </row>
    <row r="82" spans="2:14">
      <c r="B82" s="416" t="s">
        <v>343</v>
      </c>
      <c r="C82" s="416"/>
      <c r="D82" s="416"/>
      <c r="E82" s="416"/>
    </row>
    <row r="83" spans="2:14">
      <c r="B83" s="415"/>
      <c r="C83" s="415"/>
      <c r="D83" s="415"/>
      <c r="E83" s="415"/>
    </row>
    <row r="84" spans="2:14">
      <c r="B84" s="416"/>
      <c r="C84" s="416"/>
      <c r="D84" s="416"/>
      <c r="E84" s="416"/>
    </row>
    <row r="85" spans="2:14">
      <c r="B85" s="416"/>
      <c r="C85" s="416"/>
      <c r="D85" s="416"/>
      <c r="E85" s="416"/>
    </row>
    <row r="86" spans="2:14">
      <c r="B86" s="416"/>
      <c r="C86" s="416"/>
      <c r="D86" s="416"/>
      <c r="E86" s="416"/>
    </row>
    <row r="89" spans="2:14">
      <c r="B89" s="377" t="s">
        <v>334</v>
      </c>
      <c r="C89" s="377"/>
      <c r="D89" s="377"/>
      <c r="E89" s="377"/>
    </row>
    <row r="90" spans="2:14">
      <c r="B90" s="384" t="s">
        <v>1263</v>
      </c>
      <c r="C90" s="384"/>
      <c r="D90" s="384"/>
      <c r="E90" s="384"/>
    </row>
    <row r="91" spans="2:14" ht="15.75" thickBot="1">
      <c r="B91" s="414" t="s">
        <v>335</v>
      </c>
      <c r="C91" s="414"/>
      <c r="D91" s="414"/>
      <c r="E91" s="414"/>
    </row>
    <row r="92" spans="2:14" ht="42.6" customHeight="1">
      <c r="B92" s="42" t="s">
        <v>323</v>
      </c>
      <c r="C92" s="42" t="s">
        <v>336</v>
      </c>
      <c r="D92" s="42" t="s">
        <v>337</v>
      </c>
      <c r="E92" s="42" t="s">
        <v>338</v>
      </c>
    </row>
    <row r="93" spans="2:14" s="23" customFormat="1" ht="89.25">
      <c r="B93" s="31" t="s">
        <v>53</v>
      </c>
      <c r="C93" s="128" t="s">
        <v>1621</v>
      </c>
      <c r="D93" s="31" t="s">
        <v>1264</v>
      </c>
      <c r="E93" s="31" t="s">
        <v>1265</v>
      </c>
      <c r="N93" s="104"/>
    </row>
    <row r="94" spans="2:14" s="23" customFormat="1" ht="192.75" customHeight="1">
      <c r="B94" s="31" t="s">
        <v>1202</v>
      </c>
      <c r="C94" s="128" t="s">
        <v>1621</v>
      </c>
      <c r="D94" s="31" t="s">
        <v>1257</v>
      </c>
      <c r="E94" s="31" t="s">
        <v>1256</v>
      </c>
      <c r="N94" s="104"/>
    </row>
    <row r="95" spans="2:14" s="23" customFormat="1" ht="165.75">
      <c r="B95" s="47" t="s">
        <v>55</v>
      </c>
      <c r="C95" s="128" t="s">
        <v>1621</v>
      </c>
      <c r="D95" s="31" t="s">
        <v>1257</v>
      </c>
      <c r="E95" s="31" t="s">
        <v>1256</v>
      </c>
      <c r="N95" s="104"/>
    </row>
    <row r="96" spans="2:14" s="23" customFormat="1" ht="165.75">
      <c r="B96" s="47" t="s">
        <v>329</v>
      </c>
      <c r="C96" s="128" t="s">
        <v>1621</v>
      </c>
      <c r="D96" s="31" t="s">
        <v>1257</v>
      </c>
      <c r="E96" s="31" t="s">
        <v>1256</v>
      </c>
      <c r="N96" s="104"/>
    </row>
    <row r="97" spans="2:14" s="23" customFormat="1" ht="89.25">
      <c r="B97" s="47" t="s">
        <v>1267</v>
      </c>
      <c r="C97" s="128" t="s">
        <v>1627</v>
      </c>
      <c r="D97" s="31" t="s">
        <v>1254</v>
      </c>
      <c r="E97" s="31" t="s">
        <v>1266</v>
      </c>
      <c r="N97" s="104"/>
    </row>
    <row r="98" spans="2:14">
      <c r="B98" s="415" t="s">
        <v>1205</v>
      </c>
      <c r="C98" s="415"/>
      <c r="D98" s="415"/>
      <c r="E98" s="415"/>
    </row>
    <row r="99" spans="2:14">
      <c r="B99" s="416" t="s">
        <v>341</v>
      </c>
      <c r="C99" s="416"/>
      <c r="D99" s="416"/>
      <c r="E99" s="416"/>
    </row>
    <row r="100" spans="2:14">
      <c r="B100" s="416" t="s">
        <v>342</v>
      </c>
      <c r="C100" s="416"/>
      <c r="D100" s="416"/>
      <c r="E100" s="416"/>
    </row>
    <row r="101" spans="2:14">
      <c r="B101" s="416" t="s">
        <v>343</v>
      </c>
      <c r="C101" s="416"/>
      <c r="D101" s="416"/>
      <c r="E101" s="416"/>
    </row>
    <row r="104" spans="2:14">
      <c r="B104" s="377" t="s">
        <v>334</v>
      </c>
      <c r="C104" s="377"/>
      <c r="D104" s="377"/>
      <c r="E104" s="377"/>
    </row>
    <row r="105" spans="2:14">
      <c r="B105" s="384" t="s">
        <v>1268</v>
      </c>
      <c r="C105" s="384"/>
      <c r="D105" s="384"/>
      <c r="E105" s="384"/>
    </row>
    <row r="106" spans="2:14" ht="15.75" thickBot="1">
      <c r="B106" s="414" t="s">
        <v>335</v>
      </c>
      <c r="C106" s="414"/>
      <c r="D106" s="414"/>
      <c r="E106" s="414"/>
    </row>
    <row r="107" spans="2:14" ht="42.6" customHeight="1">
      <c r="B107" s="42" t="s">
        <v>323</v>
      </c>
      <c r="C107" s="42" t="s">
        <v>336</v>
      </c>
      <c r="D107" s="42" t="s">
        <v>337</v>
      </c>
      <c r="E107" s="42" t="s">
        <v>338</v>
      </c>
    </row>
    <row r="108" spans="2:14" s="23" customFormat="1" ht="195.75" customHeight="1">
      <c r="B108" s="31" t="s">
        <v>54</v>
      </c>
      <c r="C108" s="128" t="s">
        <v>1621</v>
      </c>
      <c r="D108" s="31" t="s">
        <v>1257</v>
      </c>
      <c r="E108" s="31" t="s">
        <v>1256</v>
      </c>
      <c r="N108" s="104"/>
    </row>
    <row r="109" spans="2:14" s="23" customFormat="1" ht="194.25" customHeight="1">
      <c r="B109" s="31" t="s">
        <v>1204</v>
      </c>
      <c r="C109" s="128" t="s">
        <v>1621</v>
      </c>
      <c r="D109" s="31" t="s">
        <v>1257</v>
      </c>
      <c r="E109" s="31" t="s">
        <v>1256</v>
      </c>
      <c r="N109" s="104"/>
    </row>
    <row r="110" spans="2:14" s="23" customFormat="1" ht="165.75">
      <c r="B110" s="47" t="s">
        <v>329</v>
      </c>
      <c r="C110" s="128" t="s">
        <v>1621</v>
      </c>
      <c r="D110" s="31" t="s">
        <v>1257</v>
      </c>
      <c r="E110" s="31" t="s">
        <v>1256</v>
      </c>
      <c r="N110" s="104"/>
    </row>
    <row r="111" spans="2:14">
      <c r="B111" s="415" t="s">
        <v>1205</v>
      </c>
      <c r="C111" s="415"/>
      <c r="D111" s="415"/>
      <c r="E111" s="415"/>
    </row>
    <row r="112" spans="2:14">
      <c r="B112" s="416" t="s">
        <v>341</v>
      </c>
      <c r="C112" s="416"/>
      <c r="D112" s="416"/>
      <c r="E112" s="416"/>
    </row>
    <row r="113" spans="2:14">
      <c r="B113" s="416" t="s">
        <v>342</v>
      </c>
      <c r="C113" s="416"/>
      <c r="D113" s="416"/>
      <c r="E113" s="416"/>
    </row>
    <row r="114" spans="2:14">
      <c r="B114" s="416" t="s">
        <v>343</v>
      </c>
      <c r="C114" s="416"/>
      <c r="D114" s="416"/>
      <c r="E114" s="416"/>
    </row>
    <row r="117" spans="2:14">
      <c r="B117" s="377" t="s">
        <v>334</v>
      </c>
      <c r="C117" s="377"/>
      <c r="D117" s="377"/>
      <c r="E117" s="377"/>
    </row>
    <row r="118" spans="2:14">
      <c r="B118" s="384" t="s">
        <v>388</v>
      </c>
      <c r="C118" s="384"/>
      <c r="D118" s="384"/>
      <c r="E118" s="384"/>
    </row>
    <row r="119" spans="2:14" ht="15.75" thickBot="1">
      <c r="B119" s="414" t="s">
        <v>335</v>
      </c>
      <c r="C119" s="414"/>
      <c r="D119" s="414"/>
      <c r="E119" s="414"/>
    </row>
    <row r="120" spans="2:14" ht="42.6" customHeight="1">
      <c r="B120" s="42" t="s">
        <v>323</v>
      </c>
      <c r="C120" s="42" t="s">
        <v>336</v>
      </c>
      <c r="D120" s="42" t="s">
        <v>337</v>
      </c>
      <c r="E120" s="42" t="s">
        <v>338</v>
      </c>
    </row>
    <row r="121" spans="2:14" s="23" customFormat="1" ht="165.75">
      <c r="B121" s="31" t="s">
        <v>339</v>
      </c>
      <c r="C121" s="128" t="s">
        <v>1621</v>
      </c>
      <c r="D121" s="31" t="s">
        <v>1257</v>
      </c>
      <c r="E121" s="31" t="s">
        <v>1256</v>
      </c>
      <c r="N121" s="104"/>
    </row>
    <row r="122" spans="2:14">
      <c r="B122" s="415" t="s">
        <v>1205</v>
      </c>
      <c r="C122" s="415"/>
      <c r="D122" s="415"/>
      <c r="E122" s="415"/>
    </row>
    <row r="123" spans="2:14">
      <c r="B123" s="416" t="s">
        <v>341</v>
      </c>
      <c r="C123" s="416"/>
      <c r="D123" s="416"/>
      <c r="E123" s="416"/>
    </row>
    <row r="124" spans="2:14">
      <c r="B124" s="416" t="s">
        <v>342</v>
      </c>
      <c r="C124" s="416"/>
      <c r="D124" s="416"/>
      <c r="E124" s="416"/>
    </row>
    <row r="125" spans="2:14">
      <c r="B125" s="416" t="s">
        <v>343</v>
      </c>
      <c r="C125" s="416"/>
      <c r="D125" s="416"/>
      <c r="E125" s="416"/>
    </row>
    <row r="128" spans="2:14">
      <c r="B128" s="377" t="s">
        <v>334</v>
      </c>
      <c r="C128" s="377"/>
      <c r="D128" s="377"/>
      <c r="E128" s="377"/>
    </row>
    <row r="129" spans="2:14">
      <c r="B129" s="384" t="s">
        <v>1269</v>
      </c>
      <c r="C129" s="384"/>
      <c r="D129" s="384"/>
      <c r="E129" s="384"/>
    </row>
    <row r="130" spans="2:14" ht="15.75" thickBot="1">
      <c r="B130" s="414" t="s">
        <v>335</v>
      </c>
      <c r="C130" s="414"/>
      <c r="D130" s="414"/>
      <c r="E130" s="414"/>
    </row>
    <row r="131" spans="2:14" ht="42.6" customHeight="1">
      <c r="B131" s="42" t="s">
        <v>323</v>
      </c>
      <c r="C131" s="42" t="s">
        <v>336</v>
      </c>
      <c r="D131" s="42" t="s">
        <v>337</v>
      </c>
      <c r="E131" s="42" t="s">
        <v>338</v>
      </c>
    </row>
    <row r="132" spans="2:14" s="139" customFormat="1" ht="76.5">
      <c r="B132" s="31" t="s">
        <v>1617</v>
      </c>
      <c r="C132" s="31" t="s">
        <v>1627</v>
      </c>
      <c r="D132" s="296" t="s">
        <v>1979</v>
      </c>
      <c r="E132" s="296" t="s">
        <v>1980</v>
      </c>
      <c r="N132" s="142"/>
    </row>
    <row r="133" spans="2:14" s="23" customFormat="1" ht="140.25">
      <c r="B133" s="31" t="s">
        <v>54</v>
      </c>
      <c r="C133" s="31" t="s">
        <v>1628</v>
      </c>
      <c r="D133" s="31" t="s">
        <v>1270</v>
      </c>
      <c r="E133" s="31" t="s">
        <v>1271</v>
      </c>
      <c r="N133" s="104"/>
    </row>
    <row r="134" spans="2:14" s="23" customFormat="1" ht="76.5">
      <c r="B134" s="31" t="s">
        <v>59</v>
      </c>
      <c r="C134" s="31" t="s">
        <v>1627</v>
      </c>
      <c r="D134" s="31" t="s">
        <v>1272</v>
      </c>
      <c r="E134" s="31" t="s">
        <v>1273</v>
      </c>
      <c r="N134" s="104"/>
    </row>
    <row r="135" spans="2:14">
      <c r="B135" s="415" t="s">
        <v>1205</v>
      </c>
      <c r="C135" s="415"/>
      <c r="D135" s="415"/>
      <c r="E135" s="415"/>
    </row>
    <row r="136" spans="2:14">
      <c r="B136" s="416" t="s">
        <v>341</v>
      </c>
      <c r="C136" s="416"/>
      <c r="D136" s="416"/>
      <c r="E136" s="416"/>
    </row>
    <row r="137" spans="2:14">
      <c r="B137" s="416" t="s">
        <v>342</v>
      </c>
      <c r="C137" s="416"/>
      <c r="D137" s="416"/>
      <c r="E137" s="416"/>
    </row>
    <row r="138" spans="2:14">
      <c r="B138" s="416" t="s">
        <v>343</v>
      </c>
      <c r="C138" s="416"/>
      <c r="D138" s="416"/>
      <c r="E138" s="416"/>
    </row>
    <row r="141" spans="2:14">
      <c r="B141" s="377" t="s">
        <v>334</v>
      </c>
      <c r="C141" s="377"/>
      <c r="D141" s="377"/>
      <c r="E141" s="377"/>
    </row>
    <row r="142" spans="2:14">
      <c r="B142" s="384" t="s">
        <v>1471</v>
      </c>
      <c r="C142" s="384"/>
      <c r="D142" s="384"/>
      <c r="E142" s="384"/>
    </row>
    <row r="143" spans="2:14" ht="15.75" thickBot="1">
      <c r="B143" s="414" t="s">
        <v>335</v>
      </c>
      <c r="C143" s="414"/>
      <c r="D143" s="414"/>
      <c r="E143" s="414"/>
    </row>
    <row r="144" spans="2:14" ht="42.6" customHeight="1">
      <c r="B144" s="42" t="s">
        <v>323</v>
      </c>
      <c r="C144" s="42" t="s">
        <v>336</v>
      </c>
      <c r="D144" s="42" t="s">
        <v>337</v>
      </c>
      <c r="E144" s="42" t="s">
        <v>338</v>
      </c>
    </row>
    <row r="145" spans="2:14" s="23" customFormat="1" ht="287.25" customHeight="1">
      <c r="B145" s="31" t="s">
        <v>54</v>
      </c>
      <c r="C145" s="128" t="s">
        <v>1629</v>
      </c>
      <c r="D145" s="31" t="s">
        <v>1274</v>
      </c>
      <c r="E145" s="31" t="s">
        <v>1275</v>
      </c>
      <c r="N145" s="104"/>
    </row>
    <row r="146" spans="2:14" s="23" customFormat="1" ht="331.5">
      <c r="B146" s="31" t="s">
        <v>1206</v>
      </c>
      <c r="C146" s="147" t="s">
        <v>1629</v>
      </c>
      <c r="D146" s="31" t="s">
        <v>1276</v>
      </c>
      <c r="E146" s="31" t="s">
        <v>1277</v>
      </c>
      <c r="N146" s="104"/>
    </row>
    <row r="147" spans="2:14" s="23" customFormat="1" ht="267.75">
      <c r="B147" s="47" t="s">
        <v>329</v>
      </c>
      <c r="C147" s="128" t="s">
        <v>1629</v>
      </c>
      <c r="D147" s="47" t="s">
        <v>1278</v>
      </c>
      <c r="E147" s="296" t="s">
        <v>1279</v>
      </c>
      <c r="N147" s="104"/>
    </row>
    <row r="148" spans="2:14" s="23" customFormat="1" ht="178.5">
      <c r="B148" s="47" t="s">
        <v>59</v>
      </c>
      <c r="C148" s="128" t="s">
        <v>1630</v>
      </c>
      <c r="D148" s="47" t="s">
        <v>1280</v>
      </c>
      <c r="E148" s="296" t="s">
        <v>1281</v>
      </c>
      <c r="N148" s="104"/>
    </row>
    <row r="149" spans="2:14">
      <c r="B149" s="415" t="s">
        <v>1205</v>
      </c>
      <c r="C149" s="415"/>
      <c r="D149" s="415"/>
      <c r="E149" s="415"/>
    </row>
    <row r="150" spans="2:14">
      <c r="B150" s="416" t="s">
        <v>341</v>
      </c>
      <c r="C150" s="416"/>
      <c r="D150" s="416"/>
      <c r="E150" s="416"/>
    </row>
    <row r="151" spans="2:14">
      <c r="B151" s="416" t="s">
        <v>342</v>
      </c>
      <c r="C151" s="416"/>
      <c r="D151" s="416"/>
      <c r="E151" s="416"/>
    </row>
    <row r="152" spans="2:14">
      <c r="B152" s="416" t="s">
        <v>343</v>
      </c>
      <c r="C152" s="416"/>
      <c r="D152" s="416"/>
      <c r="E152" s="416"/>
    </row>
    <row r="155" spans="2:14">
      <c r="B155" s="377" t="s">
        <v>334</v>
      </c>
      <c r="C155" s="377"/>
      <c r="D155" s="377"/>
      <c r="E155" s="377"/>
    </row>
    <row r="156" spans="2:14">
      <c r="B156" s="384" t="s">
        <v>1282</v>
      </c>
      <c r="C156" s="384"/>
      <c r="D156" s="384"/>
      <c r="E156" s="384"/>
    </row>
    <row r="157" spans="2:14" ht="15.75" thickBot="1">
      <c r="B157" s="418" t="s">
        <v>335</v>
      </c>
      <c r="C157" s="418"/>
      <c r="D157" s="418"/>
      <c r="E157" s="418"/>
    </row>
    <row r="158" spans="2:14" ht="42.6" customHeight="1">
      <c r="B158" s="42" t="s">
        <v>323</v>
      </c>
      <c r="C158" s="29" t="s">
        <v>336</v>
      </c>
      <c r="D158" s="1" t="s">
        <v>337</v>
      </c>
      <c r="E158" s="1" t="s">
        <v>338</v>
      </c>
    </row>
    <row r="159" spans="2:14" s="23" customFormat="1" ht="51">
      <c r="B159" s="31" t="s">
        <v>339</v>
      </c>
      <c r="C159" s="128" t="s">
        <v>1624</v>
      </c>
      <c r="D159" s="37" t="s">
        <v>1283</v>
      </c>
      <c r="E159" s="37" t="s">
        <v>1284</v>
      </c>
      <c r="N159" s="104"/>
    </row>
    <row r="160" spans="2:14">
      <c r="B160" s="415" t="s">
        <v>1205</v>
      </c>
      <c r="C160" s="415"/>
      <c r="D160" s="415"/>
      <c r="E160" s="415"/>
    </row>
    <row r="161" spans="2:14">
      <c r="B161" s="416" t="s">
        <v>341</v>
      </c>
      <c r="C161" s="416"/>
      <c r="D161" s="416"/>
      <c r="E161" s="416"/>
    </row>
    <row r="162" spans="2:14">
      <c r="B162" s="416" t="s">
        <v>342</v>
      </c>
      <c r="C162" s="416"/>
      <c r="D162" s="416"/>
      <c r="E162" s="416"/>
    </row>
    <row r="163" spans="2:14">
      <c r="B163" s="416" t="s">
        <v>343</v>
      </c>
      <c r="C163" s="416"/>
      <c r="D163" s="416"/>
      <c r="E163" s="416"/>
    </row>
    <row r="166" spans="2:14">
      <c r="B166" s="377" t="s">
        <v>334</v>
      </c>
      <c r="C166" s="377"/>
      <c r="D166" s="377"/>
      <c r="E166" s="377"/>
    </row>
    <row r="167" spans="2:14">
      <c r="B167" s="384" t="s">
        <v>393</v>
      </c>
      <c r="C167" s="384"/>
      <c r="D167" s="384"/>
      <c r="E167" s="384"/>
    </row>
    <row r="168" spans="2:14" ht="15.75" thickBot="1">
      <c r="B168" s="414" t="s">
        <v>335</v>
      </c>
      <c r="C168" s="414"/>
      <c r="D168" s="414"/>
      <c r="E168" s="414"/>
    </row>
    <row r="169" spans="2:14" ht="42.6" customHeight="1">
      <c r="B169" s="42" t="s">
        <v>323</v>
      </c>
      <c r="C169" s="42" t="s">
        <v>336</v>
      </c>
      <c r="D169" s="42" t="s">
        <v>337</v>
      </c>
      <c r="E169" s="42" t="s">
        <v>338</v>
      </c>
    </row>
    <row r="170" spans="2:14" s="23" customFormat="1" ht="165.75">
      <c r="B170" s="419" t="s">
        <v>340</v>
      </c>
      <c r="C170" s="128" t="s">
        <v>1622</v>
      </c>
      <c r="D170" s="31" t="s">
        <v>1285</v>
      </c>
      <c r="E170" s="31" t="s">
        <v>1286</v>
      </c>
      <c r="N170" s="104"/>
    </row>
    <row r="171" spans="2:14" s="23" customFormat="1" ht="204">
      <c r="B171" s="420"/>
      <c r="C171" s="128" t="s">
        <v>1624</v>
      </c>
      <c r="D171" s="31" t="s">
        <v>1287</v>
      </c>
      <c r="E171" s="31" t="s">
        <v>1288</v>
      </c>
      <c r="N171" s="104"/>
    </row>
    <row r="172" spans="2:14">
      <c r="B172" s="415" t="s">
        <v>1205</v>
      </c>
      <c r="C172" s="415"/>
      <c r="D172" s="415"/>
      <c r="E172" s="415"/>
    </row>
    <row r="173" spans="2:14">
      <c r="B173" s="416" t="s">
        <v>341</v>
      </c>
      <c r="C173" s="416"/>
      <c r="D173" s="416"/>
      <c r="E173" s="416"/>
    </row>
    <row r="174" spans="2:14">
      <c r="B174" s="416" t="s">
        <v>342</v>
      </c>
      <c r="C174" s="416"/>
      <c r="D174" s="416"/>
      <c r="E174" s="416"/>
    </row>
    <row r="175" spans="2:14">
      <c r="B175" s="416" t="s">
        <v>343</v>
      </c>
      <c r="C175" s="416"/>
      <c r="D175" s="416"/>
      <c r="E175" s="416"/>
    </row>
    <row r="178" spans="2:14">
      <c r="B178" s="377" t="s">
        <v>334</v>
      </c>
      <c r="C178" s="377"/>
      <c r="D178" s="377"/>
      <c r="E178" s="377"/>
    </row>
    <row r="179" spans="2:14">
      <c r="B179" s="384" t="s">
        <v>1467</v>
      </c>
      <c r="C179" s="384"/>
      <c r="D179" s="384"/>
      <c r="E179" s="384"/>
    </row>
    <row r="180" spans="2:14" ht="15.75" thickBot="1">
      <c r="B180" s="414" t="s">
        <v>335</v>
      </c>
      <c r="C180" s="414"/>
      <c r="D180" s="414"/>
      <c r="E180" s="414"/>
    </row>
    <row r="181" spans="2:14" ht="42.6" customHeight="1">
      <c r="B181" s="42" t="s">
        <v>323</v>
      </c>
      <c r="C181" s="42" t="s">
        <v>336</v>
      </c>
      <c r="D181" s="42" t="s">
        <v>337</v>
      </c>
      <c r="E181" s="42" t="s">
        <v>338</v>
      </c>
    </row>
    <row r="182" spans="2:14" s="23" customFormat="1" ht="89.25">
      <c r="B182" s="31" t="s">
        <v>53</v>
      </c>
      <c r="C182" s="128" t="s">
        <v>1622</v>
      </c>
      <c r="D182" s="31" t="s">
        <v>1289</v>
      </c>
      <c r="E182" s="31" t="s">
        <v>1290</v>
      </c>
      <c r="N182" s="104"/>
    </row>
    <row r="183" spans="2:14" s="23" customFormat="1" ht="242.25">
      <c r="B183" s="31" t="s">
        <v>54</v>
      </c>
      <c r="C183" s="128" t="s">
        <v>1631</v>
      </c>
      <c r="D183" s="31" t="s">
        <v>1291</v>
      </c>
      <c r="E183" s="31" t="s">
        <v>1292</v>
      </c>
      <c r="N183" s="104"/>
    </row>
    <row r="184" spans="2:14" s="23" customFormat="1" ht="191.25">
      <c r="B184" s="47" t="s">
        <v>55</v>
      </c>
      <c r="C184" s="128" t="s">
        <v>1624</v>
      </c>
      <c r="D184" s="47" t="s">
        <v>1293</v>
      </c>
      <c r="E184" s="47" t="s">
        <v>1294</v>
      </c>
      <c r="N184" s="104"/>
    </row>
    <row r="185" spans="2:14">
      <c r="B185" s="415" t="s">
        <v>1205</v>
      </c>
      <c r="C185" s="415"/>
      <c r="D185" s="415"/>
      <c r="E185" s="415"/>
    </row>
    <row r="186" spans="2:14">
      <c r="B186" s="416" t="s">
        <v>341</v>
      </c>
      <c r="C186" s="416"/>
      <c r="D186" s="416"/>
      <c r="E186" s="416"/>
    </row>
    <row r="187" spans="2:14">
      <c r="B187" s="416" t="s">
        <v>342</v>
      </c>
      <c r="C187" s="416"/>
      <c r="D187" s="416"/>
      <c r="E187" s="416"/>
    </row>
    <row r="188" spans="2:14">
      <c r="B188" s="416" t="s">
        <v>343</v>
      </c>
      <c r="C188" s="416"/>
      <c r="D188" s="416"/>
      <c r="E188" s="416"/>
    </row>
    <row r="191" spans="2:14">
      <c r="B191" s="377" t="s">
        <v>334</v>
      </c>
      <c r="C191" s="377"/>
      <c r="D191" s="377"/>
      <c r="E191" s="377"/>
    </row>
    <row r="192" spans="2:14">
      <c r="B192" s="384" t="s">
        <v>1468</v>
      </c>
      <c r="C192" s="384"/>
      <c r="D192" s="384"/>
      <c r="E192" s="384"/>
    </row>
    <row r="193" spans="2:14" ht="15.75" thickBot="1">
      <c r="B193" s="414" t="s">
        <v>335</v>
      </c>
      <c r="C193" s="414"/>
      <c r="D193" s="414"/>
      <c r="E193" s="414"/>
    </row>
    <row r="194" spans="2:14" ht="42.6" customHeight="1">
      <c r="B194" s="42" t="s">
        <v>323</v>
      </c>
      <c r="C194" s="42" t="s">
        <v>336</v>
      </c>
      <c r="D194" s="42" t="s">
        <v>337</v>
      </c>
      <c r="E194" s="42" t="s">
        <v>338</v>
      </c>
    </row>
    <row r="195" spans="2:14" s="23" customFormat="1" ht="153">
      <c r="B195" s="421" t="s">
        <v>54</v>
      </c>
      <c r="C195" s="128" t="s">
        <v>1624</v>
      </c>
      <c r="D195" s="31" t="s">
        <v>1298</v>
      </c>
      <c r="E195" s="31" t="s">
        <v>1299</v>
      </c>
      <c r="N195" s="104"/>
    </row>
    <row r="196" spans="2:14" s="23" customFormat="1" ht="38.25">
      <c r="B196" s="421"/>
      <c r="C196" s="128" t="s">
        <v>1632</v>
      </c>
      <c r="D196" s="31" t="s">
        <v>1295</v>
      </c>
      <c r="E196" s="31" t="s">
        <v>1296</v>
      </c>
      <c r="N196" s="104"/>
    </row>
    <row r="197" spans="2:14" s="23" customFormat="1" ht="165.75">
      <c r="B197" s="421"/>
      <c r="C197" s="128" t="s">
        <v>1628</v>
      </c>
      <c r="D197" s="31" t="s">
        <v>1300</v>
      </c>
      <c r="E197" s="31" t="s">
        <v>1301</v>
      </c>
      <c r="N197" s="104"/>
    </row>
    <row r="198" spans="2:14" s="23" customFormat="1" ht="89.25">
      <c r="B198" s="31" t="s">
        <v>1213</v>
      </c>
      <c r="C198" s="128" t="s">
        <v>1624</v>
      </c>
      <c r="D198" s="31" t="s">
        <v>1302</v>
      </c>
      <c r="E198" s="31" t="s">
        <v>1303</v>
      </c>
      <c r="N198" s="104"/>
    </row>
    <row r="199" spans="2:14" s="23" customFormat="1" ht="63.75">
      <c r="B199" s="421" t="s">
        <v>329</v>
      </c>
      <c r="C199" s="128" t="s">
        <v>1633</v>
      </c>
      <c r="D199" s="31" t="s">
        <v>1304</v>
      </c>
      <c r="E199" s="31" t="s">
        <v>1297</v>
      </c>
      <c r="N199" s="104"/>
    </row>
    <row r="200" spans="2:14" s="23" customFormat="1" ht="51">
      <c r="B200" s="421"/>
      <c r="C200" s="128" t="s">
        <v>1628</v>
      </c>
      <c r="D200" s="31" t="s">
        <v>1305</v>
      </c>
      <c r="E200" s="31" t="s">
        <v>1306</v>
      </c>
      <c r="N200" s="104"/>
    </row>
    <row r="201" spans="2:14" s="23" customFormat="1" ht="51">
      <c r="B201" s="422" t="s">
        <v>59</v>
      </c>
      <c r="C201" s="424" t="s">
        <v>1618</v>
      </c>
      <c r="D201" s="31" t="s">
        <v>1307</v>
      </c>
      <c r="E201" s="31" t="s">
        <v>1308</v>
      </c>
      <c r="N201" s="104"/>
    </row>
    <row r="202" spans="2:14" s="23" customFormat="1" ht="89.25">
      <c r="B202" s="423"/>
      <c r="C202" s="425"/>
      <c r="D202" s="31" t="s">
        <v>1309</v>
      </c>
      <c r="E202" s="31" t="s">
        <v>1306</v>
      </c>
      <c r="N202" s="104"/>
    </row>
    <row r="203" spans="2:14">
      <c r="B203" s="415" t="s">
        <v>1205</v>
      </c>
      <c r="C203" s="415"/>
      <c r="D203" s="415"/>
      <c r="E203" s="415"/>
    </row>
    <row r="204" spans="2:14">
      <c r="B204" s="416" t="s">
        <v>341</v>
      </c>
      <c r="C204" s="416"/>
      <c r="D204" s="416"/>
      <c r="E204" s="416"/>
    </row>
    <row r="205" spans="2:14">
      <c r="B205" s="416" t="s">
        <v>342</v>
      </c>
      <c r="C205" s="416"/>
      <c r="D205" s="416"/>
      <c r="E205" s="416"/>
    </row>
    <row r="206" spans="2:14">
      <c r="B206" s="416" t="s">
        <v>343</v>
      </c>
      <c r="C206" s="416"/>
      <c r="D206" s="416"/>
      <c r="E206" s="416"/>
    </row>
    <row r="210" spans="2:14">
      <c r="B210" s="377" t="s">
        <v>334</v>
      </c>
      <c r="C210" s="377"/>
      <c r="D210" s="377"/>
      <c r="E210" s="377"/>
    </row>
    <row r="211" spans="2:14">
      <c r="B211" s="384" t="s">
        <v>395</v>
      </c>
      <c r="C211" s="384"/>
      <c r="D211" s="384"/>
      <c r="E211" s="384"/>
    </row>
    <row r="212" spans="2:14" ht="15.75" thickBot="1">
      <c r="B212" s="414" t="s">
        <v>335</v>
      </c>
      <c r="C212" s="414"/>
      <c r="D212" s="414"/>
      <c r="E212" s="414"/>
    </row>
    <row r="213" spans="2:14" ht="42.6" customHeight="1">
      <c r="B213" s="42" t="s">
        <v>323</v>
      </c>
      <c r="C213" s="42" t="s">
        <v>336</v>
      </c>
      <c r="D213" s="42" t="s">
        <v>337</v>
      </c>
      <c r="E213" s="42" t="s">
        <v>338</v>
      </c>
    </row>
    <row r="214" spans="2:14" s="23" customFormat="1" ht="372" customHeight="1">
      <c r="B214" s="31" t="s">
        <v>1204</v>
      </c>
      <c r="C214" s="128" t="s">
        <v>1634</v>
      </c>
      <c r="D214" s="31" t="s">
        <v>1310</v>
      </c>
      <c r="E214" s="31" t="s">
        <v>1311</v>
      </c>
      <c r="N214" s="104"/>
    </row>
    <row r="215" spans="2:14" s="23" customFormat="1" ht="331.5">
      <c r="B215" s="31" t="s">
        <v>59</v>
      </c>
      <c r="C215" s="128" t="s">
        <v>1635</v>
      </c>
      <c r="D215" s="31" t="s">
        <v>1312</v>
      </c>
      <c r="E215" s="31" t="s">
        <v>1313</v>
      </c>
      <c r="N215" s="104"/>
    </row>
    <row r="216" spans="2:14">
      <c r="B216" s="415" t="s">
        <v>1205</v>
      </c>
      <c r="C216" s="415"/>
      <c r="D216" s="415"/>
      <c r="E216" s="415"/>
    </row>
    <row r="217" spans="2:14">
      <c r="B217" s="416" t="s">
        <v>341</v>
      </c>
      <c r="C217" s="416"/>
      <c r="D217" s="416"/>
      <c r="E217" s="416"/>
    </row>
    <row r="218" spans="2:14">
      <c r="B218" s="416" t="s">
        <v>342</v>
      </c>
      <c r="C218" s="416"/>
      <c r="D218" s="416"/>
      <c r="E218" s="416"/>
    </row>
    <row r="219" spans="2:14">
      <c r="B219" s="416" t="s">
        <v>343</v>
      </c>
      <c r="C219" s="416"/>
      <c r="D219" s="416"/>
      <c r="E219" s="416"/>
    </row>
  </sheetData>
  <mergeCells count="121">
    <mergeCell ref="B212:E212"/>
    <mergeCell ref="B216:E216"/>
    <mergeCell ref="B217:E217"/>
    <mergeCell ref="B218:E218"/>
    <mergeCell ref="B219:E219"/>
    <mergeCell ref="B204:E204"/>
    <mergeCell ref="B205:E205"/>
    <mergeCell ref="B206:E206"/>
    <mergeCell ref="B210:E210"/>
    <mergeCell ref="B211:E211"/>
    <mergeCell ref="B188:E188"/>
    <mergeCell ref="B191:E191"/>
    <mergeCell ref="B192:E192"/>
    <mergeCell ref="B193:E193"/>
    <mergeCell ref="B203:E203"/>
    <mergeCell ref="B199:B200"/>
    <mergeCell ref="B195:B197"/>
    <mergeCell ref="B179:E179"/>
    <mergeCell ref="B180:E180"/>
    <mergeCell ref="B185:E185"/>
    <mergeCell ref="B186:E186"/>
    <mergeCell ref="B187:E187"/>
    <mergeCell ref="B201:B202"/>
    <mergeCell ref="C201:C202"/>
    <mergeCell ref="B172:E172"/>
    <mergeCell ref="B173:E173"/>
    <mergeCell ref="B174:E174"/>
    <mergeCell ref="B175:E175"/>
    <mergeCell ref="B178:E178"/>
    <mergeCell ref="B162:E162"/>
    <mergeCell ref="B163:E163"/>
    <mergeCell ref="B166:E166"/>
    <mergeCell ref="B167:E167"/>
    <mergeCell ref="B168:E168"/>
    <mergeCell ref="B170:B171"/>
    <mergeCell ref="B155:E155"/>
    <mergeCell ref="B156:E156"/>
    <mergeCell ref="B157:E157"/>
    <mergeCell ref="B160:E160"/>
    <mergeCell ref="B161:E161"/>
    <mergeCell ref="B143:E143"/>
    <mergeCell ref="B149:E149"/>
    <mergeCell ref="B150:E150"/>
    <mergeCell ref="B151:E151"/>
    <mergeCell ref="B152:E152"/>
    <mergeCell ref="B136:E136"/>
    <mergeCell ref="B137:E137"/>
    <mergeCell ref="B138:E138"/>
    <mergeCell ref="B141:E141"/>
    <mergeCell ref="B142:E142"/>
    <mergeCell ref="B125:E125"/>
    <mergeCell ref="B128:E128"/>
    <mergeCell ref="B129:E129"/>
    <mergeCell ref="B130:E130"/>
    <mergeCell ref="B135:E135"/>
    <mergeCell ref="B118:E118"/>
    <mergeCell ref="B119:E119"/>
    <mergeCell ref="B122:E122"/>
    <mergeCell ref="B123:E123"/>
    <mergeCell ref="B124:E124"/>
    <mergeCell ref="B111:E111"/>
    <mergeCell ref="B112:E112"/>
    <mergeCell ref="B113:E113"/>
    <mergeCell ref="B114:E114"/>
    <mergeCell ref="B117:E117"/>
    <mergeCell ref="B100:E100"/>
    <mergeCell ref="B101:E101"/>
    <mergeCell ref="B104:E104"/>
    <mergeCell ref="B105:E105"/>
    <mergeCell ref="B106:E106"/>
    <mergeCell ref="B89:E89"/>
    <mergeCell ref="B90:E90"/>
    <mergeCell ref="B91:E91"/>
    <mergeCell ref="B98:E98"/>
    <mergeCell ref="B99:E99"/>
    <mergeCell ref="B73:E73"/>
    <mergeCell ref="B83:E83"/>
    <mergeCell ref="B84:E84"/>
    <mergeCell ref="B85:E85"/>
    <mergeCell ref="B86:E86"/>
    <mergeCell ref="B66:E66"/>
    <mergeCell ref="B67:E67"/>
    <mergeCell ref="B68:E68"/>
    <mergeCell ref="B71:E71"/>
    <mergeCell ref="B72:E72"/>
    <mergeCell ref="B79:E79"/>
    <mergeCell ref="B80:E80"/>
    <mergeCell ref="B81:E81"/>
    <mergeCell ref="B82:E82"/>
    <mergeCell ref="B53:E53"/>
    <mergeCell ref="B56:E56"/>
    <mergeCell ref="B57:E57"/>
    <mergeCell ref="B58:E58"/>
    <mergeCell ref="B65:E65"/>
    <mergeCell ref="B42:E42"/>
    <mergeCell ref="B43:E43"/>
    <mergeCell ref="B50:E50"/>
    <mergeCell ref="B51:E51"/>
    <mergeCell ref="B52:E52"/>
    <mergeCell ref="B35:E35"/>
    <mergeCell ref="B36:E36"/>
    <mergeCell ref="B37:E37"/>
    <mergeCell ref="B38:E38"/>
    <mergeCell ref="B41:E41"/>
    <mergeCell ref="B24:E24"/>
    <mergeCell ref="B25:E25"/>
    <mergeCell ref="B28:E28"/>
    <mergeCell ref="B29:E29"/>
    <mergeCell ref="B30:E30"/>
    <mergeCell ref="B17:E17"/>
    <mergeCell ref="B18:E18"/>
    <mergeCell ref="B19:E19"/>
    <mergeCell ref="B22:E22"/>
    <mergeCell ref="B23:E23"/>
    <mergeCell ref="B13:E13"/>
    <mergeCell ref="B14:E14"/>
    <mergeCell ref="B2:E2"/>
    <mergeCell ref="B3:E3"/>
    <mergeCell ref="B4:E4"/>
    <mergeCell ref="B11:E11"/>
    <mergeCell ref="B12:E12"/>
  </mergeCell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29CBB3-267D-4562-B6A3-64C47B8DE62E}">
  <sheetPr>
    <tabColor rgb="FFFF0000"/>
  </sheetPr>
  <dimension ref="B3:F255"/>
  <sheetViews>
    <sheetView showGridLines="0" tabSelected="1" zoomScale="80" zoomScaleNormal="80" workbookViewId="0">
      <selection activeCell="F250" sqref="F250"/>
    </sheetView>
  </sheetViews>
  <sheetFormatPr baseColWidth="10" defaultColWidth="11.42578125" defaultRowHeight="15"/>
  <cols>
    <col min="1" max="1" width="5.5703125" customWidth="1"/>
    <col min="2" max="2" width="26.85546875" style="18" customWidth="1"/>
    <col min="3" max="3" width="17.7109375" customWidth="1"/>
    <col min="4" max="4" width="58.5703125" style="30" customWidth="1"/>
    <col min="5" max="5" width="37.140625" style="19" customWidth="1"/>
    <col min="6" max="6" width="20.85546875" customWidth="1"/>
    <col min="24" max="24" width="86" customWidth="1"/>
  </cols>
  <sheetData>
    <row r="3" spans="2:6">
      <c r="B3" s="377" t="s">
        <v>344</v>
      </c>
      <c r="C3" s="377"/>
      <c r="D3" s="377"/>
      <c r="E3" s="377"/>
      <c r="F3" s="377"/>
    </row>
    <row r="4" spans="2:6">
      <c r="B4" s="384" t="s">
        <v>1387</v>
      </c>
      <c r="C4" s="384"/>
      <c r="D4" s="384"/>
      <c r="E4" s="384"/>
      <c r="F4" s="384"/>
    </row>
    <row r="5" spans="2:6">
      <c r="B5" s="414" t="s">
        <v>345</v>
      </c>
      <c r="C5" s="414"/>
      <c r="D5" s="414"/>
      <c r="E5" s="414"/>
      <c r="F5" s="414"/>
    </row>
    <row r="6" spans="2:6" ht="15.75" thickBot="1">
      <c r="B6" s="414" t="s">
        <v>346</v>
      </c>
      <c r="C6" s="414"/>
      <c r="D6" s="414"/>
      <c r="E6" s="414"/>
      <c r="F6" s="414"/>
    </row>
    <row r="7" spans="2:6" ht="27">
      <c r="B7" s="34" t="s">
        <v>323</v>
      </c>
      <c r="C7" s="1" t="s">
        <v>347</v>
      </c>
      <c r="D7" s="41" t="s">
        <v>337</v>
      </c>
      <c r="E7" s="1" t="s">
        <v>348</v>
      </c>
      <c r="F7" s="8" t="s">
        <v>349</v>
      </c>
    </row>
    <row r="8" spans="2:6" s="23" customFormat="1" ht="25.5">
      <c r="B8" s="31" t="s">
        <v>53</v>
      </c>
      <c r="C8" s="32">
        <v>0.8962</v>
      </c>
      <c r="D8" s="31" t="s">
        <v>1315</v>
      </c>
      <c r="E8" s="325" t="s">
        <v>1316</v>
      </c>
      <c r="F8" s="35">
        <v>44621</v>
      </c>
    </row>
    <row r="9" spans="2:6" s="23" customFormat="1" ht="51">
      <c r="B9" s="31" t="s">
        <v>54</v>
      </c>
      <c r="C9" s="32">
        <v>0.79859999999999998</v>
      </c>
      <c r="D9" s="31" t="s">
        <v>1317</v>
      </c>
      <c r="E9" s="325" t="s">
        <v>1316</v>
      </c>
      <c r="F9" s="35">
        <v>44713</v>
      </c>
    </row>
    <row r="10" spans="2:6" s="23" customFormat="1" ht="51">
      <c r="B10" s="31" t="s">
        <v>1204</v>
      </c>
      <c r="C10" s="32">
        <v>0.439</v>
      </c>
      <c r="D10" s="31" t="s">
        <v>1318</v>
      </c>
      <c r="E10" s="325" t="s">
        <v>1316</v>
      </c>
      <c r="F10" s="35">
        <v>44713</v>
      </c>
    </row>
    <row r="11" spans="2:6" s="23" customFormat="1" ht="51">
      <c r="B11" s="31" t="s">
        <v>329</v>
      </c>
      <c r="C11" s="32">
        <v>0.51619999999999999</v>
      </c>
      <c r="D11" s="31" t="s">
        <v>1319</v>
      </c>
      <c r="E11" s="325" t="s">
        <v>1316</v>
      </c>
      <c r="F11" s="35">
        <v>44713</v>
      </c>
    </row>
    <row r="12" spans="2:6" s="23" customFormat="1" ht="25.5">
      <c r="B12" s="31" t="s">
        <v>1241</v>
      </c>
      <c r="C12" s="32">
        <v>0.60840000000000005</v>
      </c>
      <c r="D12" s="31" t="s">
        <v>1320</v>
      </c>
      <c r="E12" s="325" t="s">
        <v>1316</v>
      </c>
      <c r="F12" s="35">
        <v>44713</v>
      </c>
    </row>
    <row r="13" spans="2:6">
      <c r="B13" s="374" t="s">
        <v>1314</v>
      </c>
      <c r="C13" s="374"/>
      <c r="D13" s="374"/>
      <c r="E13" s="374"/>
      <c r="F13" s="374"/>
    </row>
    <row r="14" spans="2:6">
      <c r="B14" s="426" t="s">
        <v>350</v>
      </c>
      <c r="C14" s="426"/>
      <c r="D14" s="426"/>
      <c r="E14" s="426"/>
      <c r="F14" s="426"/>
    </row>
    <row r="15" spans="2:6">
      <c r="B15" s="426" t="s">
        <v>351</v>
      </c>
      <c r="C15" s="426"/>
      <c r="D15" s="426"/>
      <c r="E15" s="426"/>
      <c r="F15" s="426"/>
    </row>
    <row r="16" spans="2:6">
      <c r="B16" s="426" t="s">
        <v>352</v>
      </c>
      <c r="C16" s="426"/>
      <c r="D16" s="426"/>
      <c r="E16" s="426"/>
      <c r="F16" s="426"/>
    </row>
    <row r="19" spans="2:6">
      <c r="B19" s="377" t="s">
        <v>344</v>
      </c>
      <c r="C19" s="377"/>
      <c r="D19" s="377"/>
      <c r="E19" s="377"/>
      <c r="F19" s="377"/>
    </row>
    <row r="20" spans="2:6">
      <c r="B20" s="384" t="s">
        <v>1472</v>
      </c>
      <c r="C20" s="384"/>
      <c r="D20" s="384"/>
      <c r="E20" s="384"/>
      <c r="F20" s="384"/>
    </row>
    <row r="21" spans="2:6">
      <c r="B21" s="414" t="s">
        <v>345</v>
      </c>
      <c r="C21" s="414"/>
      <c r="D21" s="414"/>
      <c r="E21" s="414"/>
      <c r="F21" s="414"/>
    </row>
    <row r="22" spans="2:6" ht="15.75" thickBot="1">
      <c r="B22" s="414" t="s">
        <v>346</v>
      </c>
      <c r="C22" s="414"/>
      <c r="D22" s="414"/>
      <c r="E22" s="414"/>
      <c r="F22" s="414"/>
    </row>
    <row r="23" spans="2:6" ht="27">
      <c r="B23" s="34" t="s">
        <v>323</v>
      </c>
      <c r="C23" s="1" t="s">
        <v>347</v>
      </c>
      <c r="D23" s="41" t="s">
        <v>337</v>
      </c>
      <c r="E23" s="1" t="s">
        <v>348</v>
      </c>
      <c r="F23" s="8" t="s">
        <v>349</v>
      </c>
    </row>
    <row r="24" spans="2:6" s="23" customFormat="1" ht="51">
      <c r="B24" s="31" t="s">
        <v>54</v>
      </c>
      <c r="C24" s="32">
        <v>0.64680000000000004</v>
      </c>
      <c r="D24" s="31" t="s">
        <v>1317</v>
      </c>
      <c r="E24" s="325" t="s">
        <v>1316</v>
      </c>
      <c r="F24" s="35">
        <v>44621</v>
      </c>
    </row>
    <row r="25" spans="2:6" s="23" customFormat="1" ht="51">
      <c r="B25" s="31" t="s">
        <v>1204</v>
      </c>
      <c r="C25" s="32">
        <v>0.89729999999999999</v>
      </c>
      <c r="D25" s="31" t="s">
        <v>1318</v>
      </c>
      <c r="E25" s="325" t="s">
        <v>1316</v>
      </c>
      <c r="F25" s="35">
        <v>44621</v>
      </c>
    </row>
    <row r="26" spans="2:6">
      <c r="B26" s="374" t="s">
        <v>1314</v>
      </c>
      <c r="C26" s="374"/>
      <c r="D26" s="374"/>
      <c r="E26" s="374"/>
      <c r="F26" s="374"/>
    </row>
    <row r="27" spans="2:6">
      <c r="B27" s="426" t="s">
        <v>350</v>
      </c>
      <c r="C27" s="426"/>
      <c r="D27" s="426"/>
      <c r="E27" s="426"/>
      <c r="F27" s="426"/>
    </row>
    <row r="28" spans="2:6">
      <c r="B28" s="426" t="s">
        <v>351</v>
      </c>
      <c r="C28" s="426"/>
      <c r="D28" s="426"/>
      <c r="E28" s="426"/>
      <c r="F28" s="426"/>
    </row>
    <row r="29" spans="2:6">
      <c r="B29" s="426" t="s">
        <v>352</v>
      </c>
      <c r="C29" s="426"/>
      <c r="D29" s="426"/>
      <c r="E29" s="426"/>
      <c r="F29" s="426"/>
    </row>
    <row r="33" spans="2:6">
      <c r="B33" s="377" t="s">
        <v>344</v>
      </c>
      <c r="C33" s="377"/>
      <c r="D33" s="377"/>
      <c r="E33" s="377"/>
      <c r="F33" s="377"/>
    </row>
    <row r="34" spans="2:6">
      <c r="B34" s="384" t="s">
        <v>1464</v>
      </c>
      <c r="C34" s="384"/>
      <c r="D34" s="384"/>
      <c r="E34" s="384"/>
      <c r="F34" s="384"/>
    </row>
    <row r="35" spans="2:6">
      <c r="B35" s="414" t="s">
        <v>345</v>
      </c>
      <c r="C35" s="414"/>
      <c r="D35" s="414"/>
      <c r="E35" s="414"/>
      <c r="F35" s="414"/>
    </row>
    <row r="36" spans="2:6" ht="15.75" thickBot="1">
      <c r="B36" s="414" t="s">
        <v>346</v>
      </c>
      <c r="C36" s="414"/>
      <c r="D36" s="414"/>
      <c r="E36" s="414"/>
      <c r="F36" s="414"/>
    </row>
    <row r="37" spans="2:6" ht="27">
      <c r="B37" s="34" t="s">
        <v>323</v>
      </c>
      <c r="C37" s="1" t="s">
        <v>347</v>
      </c>
      <c r="D37" s="41" t="s">
        <v>337</v>
      </c>
      <c r="E37" s="1" t="s">
        <v>348</v>
      </c>
      <c r="F37" s="8" t="s">
        <v>349</v>
      </c>
    </row>
    <row r="38" spans="2:6" s="23" customFormat="1" ht="38.25">
      <c r="B38" s="31" t="s">
        <v>54</v>
      </c>
      <c r="C38" s="36">
        <v>0.87229999999999996</v>
      </c>
      <c r="D38" s="37" t="s">
        <v>1321</v>
      </c>
      <c r="E38" s="44" t="s">
        <v>1322</v>
      </c>
      <c r="F38" s="38">
        <v>44564</v>
      </c>
    </row>
    <row r="39" spans="2:6" s="23" customFormat="1" ht="38.25">
      <c r="B39" s="31" t="s">
        <v>1206</v>
      </c>
      <c r="C39" s="36">
        <v>0.78259999999999996</v>
      </c>
      <c r="D39" s="37" t="s">
        <v>1323</v>
      </c>
      <c r="E39" s="44" t="s">
        <v>1322</v>
      </c>
      <c r="F39" s="38">
        <v>44564</v>
      </c>
    </row>
    <row r="40" spans="2:6" s="23" customFormat="1" ht="25.5">
      <c r="B40" s="31" t="s">
        <v>59</v>
      </c>
      <c r="C40" s="36">
        <v>0.22919999999999999</v>
      </c>
      <c r="D40" s="37" t="s">
        <v>1324</v>
      </c>
      <c r="E40" s="44" t="s">
        <v>1322</v>
      </c>
      <c r="F40" s="38" t="s">
        <v>1306</v>
      </c>
    </row>
    <row r="41" spans="2:6">
      <c r="B41" s="374" t="s">
        <v>1314</v>
      </c>
      <c r="C41" s="374"/>
      <c r="D41" s="374"/>
      <c r="E41" s="374"/>
      <c r="F41" s="374"/>
    </row>
    <row r="42" spans="2:6">
      <c r="B42" s="426" t="s">
        <v>350</v>
      </c>
      <c r="C42" s="426"/>
      <c r="D42" s="426"/>
      <c r="E42" s="426"/>
      <c r="F42" s="426"/>
    </row>
    <row r="43" spans="2:6">
      <c r="B43" s="426" t="s">
        <v>351</v>
      </c>
      <c r="C43" s="426"/>
      <c r="D43" s="426"/>
      <c r="E43" s="426"/>
      <c r="F43" s="426"/>
    </row>
    <row r="44" spans="2:6">
      <c r="B44" s="426" t="s">
        <v>352</v>
      </c>
      <c r="C44" s="426"/>
      <c r="D44" s="426"/>
      <c r="E44" s="426"/>
      <c r="F44" s="426"/>
    </row>
    <row r="48" spans="2:6">
      <c r="B48" s="377" t="s">
        <v>344</v>
      </c>
      <c r="C48" s="377"/>
      <c r="D48" s="377"/>
      <c r="E48" s="377"/>
      <c r="F48" s="377"/>
    </row>
    <row r="49" spans="2:6">
      <c r="B49" s="384" t="s">
        <v>1325</v>
      </c>
      <c r="C49" s="384"/>
      <c r="D49" s="384"/>
      <c r="E49" s="384"/>
      <c r="F49" s="384"/>
    </row>
    <row r="50" spans="2:6">
      <c r="B50" s="414" t="s">
        <v>345</v>
      </c>
      <c r="C50" s="414"/>
      <c r="D50" s="414"/>
      <c r="E50" s="414"/>
      <c r="F50" s="414"/>
    </row>
    <row r="51" spans="2:6" ht="15.75" thickBot="1">
      <c r="B51" s="414" t="s">
        <v>346</v>
      </c>
      <c r="C51" s="414"/>
      <c r="D51" s="414"/>
      <c r="E51" s="414"/>
      <c r="F51" s="414"/>
    </row>
    <row r="52" spans="2:6" s="18" customFormat="1" ht="27">
      <c r="B52" s="34" t="s">
        <v>323</v>
      </c>
      <c r="C52" s="42" t="s">
        <v>347</v>
      </c>
      <c r="D52" s="41" t="s">
        <v>337</v>
      </c>
      <c r="E52" s="42" t="s">
        <v>348</v>
      </c>
      <c r="F52" s="43" t="s">
        <v>349</v>
      </c>
    </row>
    <row r="53" spans="2:6" ht="76.5">
      <c r="B53" s="31" t="s">
        <v>53</v>
      </c>
      <c r="C53" s="32">
        <v>0.87739999999999996</v>
      </c>
      <c r="D53" s="31" t="s">
        <v>1326</v>
      </c>
      <c r="E53" s="325" t="s">
        <v>1327</v>
      </c>
      <c r="F53" s="35">
        <v>44651</v>
      </c>
    </row>
    <row r="54" spans="2:6" ht="76.5">
      <c r="B54" s="31" t="s">
        <v>54</v>
      </c>
      <c r="C54" s="32">
        <v>0.79810000000000003</v>
      </c>
      <c r="D54" s="31" t="s">
        <v>1328</v>
      </c>
      <c r="E54" s="325" t="s">
        <v>1327</v>
      </c>
      <c r="F54" s="35">
        <v>44651</v>
      </c>
    </row>
    <row r="55" spans="2:6" ht="76.5">
      <c r="B55" s="31" t="s">
        <v>1206</v>
      </c>
      <c r="C55" s="32">
        <v>0.83120000000000005</v>
      </c>
      <c r="D55" s="31" t="s">
        <v>1328</v>
      </c>
      <c r="E55" s="325" t="s">
        <v>1327</v>
      </c>
      <c r="F55" s="35">
        <v>44651</v>
      </c>
    </row>
    <row r="56" spans="2:6" ht="76.5">
      <c r="B56" s="31" t="s">
        <v>58</v>
      </c>
      <c r="C56" s="32">
        <v>0.66090000000000004</v>
      </c>
      <c r="D56" s="31" t="s">
        <v>1328</v>
      </c>
      <c r="E56" s="325" t="s">
        <v>1327</v>
      </c>
      <c r="F56" s="35">
        <v>44651</v>
      </c>
    </row>
    <row r="57" spans="2:6" ht="76.5">
      <c r="B57" s="31" t="s">
        <v>59</v>
      </c>
      <c r="C57" s="32">
        <v>0.86209999999999998</v>
      </c>
      <c r="D57" s="31" t="s">
        <v>1326</v>
      </c>
      <c r="E57" s="325" t="s">
        <v>1327</v>
      </c>
      <c r="F57" s="35">
        <v>44651</v>
      </c>
    </row>
    <row r="58" spans="2:6">
      <c r="B58" s="374" t="s">
        <v>1314</v>
      </c>
      <c r="C58" s="374"/>
      <c r="D58" s="374"/>
      <c r="E58" s="374"/>
      <c r="F58" s="374"/>
    </row>
    <row r="59" spans="2:6">
      <c r="B59" s="426" t="s">
        <v>350</v>
      </c>
      <c r="C59" s="426"/>
      <c r="D59" s="426"/>
      <c r="E59" s="426"/>
      <c r="F59" s="426"/>
    </row>
    <row r="60" spans="2:6">
      <c r="B60" s="426" t="s">
        <v>351</v>
      </c>
      <c r="C60" s="426"/>
      <c r="D60" s="426"/>
      <c r="E60" s="426"/>
      <c r="F60" s="426"/>
    </row>
    <row r="61" spans="2:6">
      <c r="B61" s="426" t="s">
        <v>352</v>
      </c>
      <c r="C61" s="426"/>
      <c r="D61" s="426"/>
      <c r="E61" s="426"/>
      <c r="F61" s="426"/>
    </row>
    <row r="65" spans="2:6">
      <c r="B65" s="377" t="s">
        <v>344</v>
      </c>
      <c r="C65" s="377"/>
      <c r="D65" s="377"/>
      <c r="E65" s="377"/>
      <c r="F65" s="377"/>
    </row>
    <row r="66" spans="2:6">
      <c r="B66" s="384" t="s">
        <v>384</v>
      </c>
      <c r="C66" s="384"/>
      <c r="D66" s="384"/>
      <c r="E66" s="384"/>
      <c r="F66" s="384"/>
    </row>
    <row r="67" spans="2:6">
      <c r="B67" s="414" t="s">
        <v>345</v>
      </c>
      <c r="C67" s="414"/>
      <c r="D67" s="414"/>
      <c r="E67" s="414"/>
      <c r="F67" s="414"/>
    </row>
    <row r="68" spans="2:6" ht="15.75" thickBot="1">
      <c r="B68" s="414" t="s">
        <v>346</v>
      </c>
      <c r="C68" s="414"/>
      <c r="D68" s="414"/>
      <c r="E68" s="414"/>
      <c r="F68" s="414"/>
    </row>
    <row r="69" spans="2:6" s="18" customFormat="1" ht="27">
      <c r="B69" s="34" t="s">
        <v>323</v>
      </c>
      <c r="C69" s="42" t="s">
        <v>347</v>
      </c>
      <c r="D69" s="41" t="s">
        <v>337</v>
      </c>
      <c r="E69" s="42" t="s">
        <v>348</v>
      </c>
      <c r="F69" s="43" t="s">
        <v>349</v>
      </c>
    </row>
    <row r="70" spans="2:6" ht="76.5">
      <c r="B70" s="31" t="s">
        <v>53</v>
      </c>
      <c r="C70" s="32">
        <v>0.87460000000000004</v>
      </c>
      <c r="D70" s="31" t="s">
        <v>1326</v>
      </c>
      <c r="E70" s="325" t="s">
        <v>1327</v>
      </c>
      <c r="F70" s="35">
        <v>44651</v>
      </c>
    </row>
    <row r="71" spans="2:6" ht="76.5">
      <c r="B71" s="31" t="s">
        <v>54</v>
      </c>
      <c r="C71" s="32">
        <v>0.77059999999999995</v>
      </c>
      <c r="D71" s="31" t="s">
        <v>1328</v>
      </c>
      <c r="E71" s="325" t="s">
        <v>1327</v>
      </c>
      <c r="F71" s="35">
        <v>44651</v>
      </c>
    </row>
    <row r="72" spans="2:6" ht="76.5">
      <c r="B72" s="31" t="s">
        <v>1206</v>
      </c>
      <c r="C72" s="32">
        <v>0.85970000000000002</v>
      </c>
      <c r="D72" s="31" t="s">
        <v>1328</v>
      </c>
      <c r="E72" s="325" t="s">
        <v>1327</v>
      </c>
      <c r="F72" s="35">
        <v>44651</v>
      </c>
    </row>
    <row r="73" spans="2:6" ht="76.5">
      <c r="B73" s="31" t="s">
        <v>58</v>
      </c>
      <c r="C73" s="32">
        <v>0.87090000000000001</v>
      </c>
      <c r="D73" s="31" t="s">
        <v>1328</v>
      </c>
      <c r="E73" s="32" t="s">
        <v>1327</v>
      </c>
      <c r="F73" s="35">
        <v>44651</v>
      </c>
    </row>
    <row r="74" spans="2:6" ht="76.5">
      <c r="B74" s="31" t="s">
        <v>59</v>
      </c>
      <c r="C74" s="32">
        <v>0.76539999999999997</v>
      </c>
      <c r="D74" s="31" t="s">
        <v>1326</v>
      </c>
      <c r="E74" s="32" t="s">
        <v>1327</v>
      </c>
      <c r="F74" s="35">
        <v>44651</v>
      </c>
    </row>
    <row r="75" spans="2:6">
      <c r="B75" s="374" t="s">
        <v>1314</v>
      </c>
      <c r="C75" s="374"/>
      <c r="D75" s="374"/>
      <c r="E75" s="374"/>
      <c r="F75" s="374"/>
    </row>
    <row r="76" spans="2:6">
      <c r="B76" s="426" t="s">
        <v>350</v>
      </c>
      <c r="C76" s="426"/>
      <c r="D76" s="426"/>
      <c r="E76" s="426"/>
      <c r="F76" s="426"/>
    </row>
    <row r="77" spans="2:6">
      <c r="B77" s="426" t="s">
        <v>351</v>
      </c>
      <c r="C77" s="426"/>
      <c r="D77" s="426"/>
      <c r="E77" s="426"/>
      <c r="F77" s="426"/>
    </row>
    <row r="78" spans="2:6">
      <c r="B78" s="426" t="s">
        <v>352</v>
      </c>
      <c r="C78" s="426"/>
      <c r="D78" s="426"/>
      <c r="E78" s="426"/>
      <c r="F78" s="426"/>
    </row>
    <row r="79" spans="2:6">
      <c r="B79" s="57"/>
      <c r="C79" s="57"/>
      <c r="D79" s="57"/>
      <c r="E79" s="332"/>
      <c r="F79" s="57"/>
    </row>
    <row r="80" spans="2:6">
      <c r="B80" s="377" t="s">
        <v>344</v>
      </c>
      <c r="C80" s="377"/>
      <c r="D80" s="377"/>
      <c r="E80" s="377"/>
      <c r="F80" s="377"/>
    </row>
    <row r="81" spans="2:6">
      <c r="B81" s="384" t="s">
        <v>1389</v>
      </c>
      <c r="C81" s="384"/>
      <c r="D81" s="384"/>
      <c r="E81" s="384"/>
      <c r="F81" s="384"/>
    </row>
    <row r="82" spans="2:6">
      <c r="B82" s="414" t="s">
        <v>345</v>
      </c>
      <c r="C82" s="414"/>
      <c r="D82" s="414"/>
      <c r="E82" s="414"/>
      <c r="F82" s="414"/>
    </row>
    <row r="83" spans="2:6" ht="15.75" thickBot="1">
      <c r="B83" s="414" t="s">
        <v>346</v>
      </c>
      <c r="C83" s="414"/>
      <c r="D83" s="414"/>
      <c r="E83" s="414"/>
      <c r="F83" s="414"/>
    </row>
    <row r="84" spans="2:6" ht="27">
      <c r="B84" s="3" t="s">
        <v>323</v>
      </c>
      <c r="C84" s="1" t="s">
        <v>347</v>
      </c>
      <c r="D84" s="2" t="s">
        <v>337</v>
      </c>
      <c r="E84" s="1" t="s">
        <v>348</v>
      </c>
      <c r="F84" s="8" t="s">
        <v>349</v>
      </c>
    </row>
    <row r="85" spans="2:6" ht="76.5">
      <c r="B85" s="31" t="s">
        <v>54</v>
      </c>
      <c r="C85" s="32">
        <v>0.82879999999999998</v>
      </c>
      <c r="D85" s="31" t="s">
        <v>1328</v>
      </c>
      <c r="E85" s="325" t="s">
        <v>1327</v>
      </c>
      <c r="F85" s="35">
        <v>44651</v>
      </c>
    </row>
    <row r="86" spans="2:6" ht="76.5">
      <c r="B86" s="31" t="s">
        <v>1991</v>
      </c>
      <c r="C86" s="32">
        <v>0.82069999999999999</v>
      </c>
      <c r="D86" s="31" t="s">
        <v>1328</v>
      </c>
      <c r="E86" s="325" t="s">
        <v>1327</v>
      </c>
      <c r="F86" s="35">
        <v>44651</v>
      </c>
    </row>
    <row r="87" spans="2:6" ht="76.5">
      <c r="B87" s="31" t="s">
        <v>58</v>
      </c>
      <c r="C87" s="32">
        <v>0.78549999999999998</v>
      </c>
      <c r="D87" s="31" t="s">
        <v>1328</v>
      </c>
      <c r="E87" s="325" t="s">
        <v>1327</v>
      </c>
      <c r="F87" s="35">
        <v>44651</v>
      </c>
    </row>
    <row r="88" spans="2:6" ht="51">
      <c r="B88" s="31" t="s">
        <v>59</v>
      </c>
      <c r="C88" s="32">
        <v>0.70109999999999995</v>
      </c>
      <c r="D88" s="31" t="s">
        <v>1388</v>
      </c>
      <c r="E88" s="325" t="s">
        <v>1327</v>
      </c>
      <c r="F88" s="35">
        <v>44651</v>
      </c>
    </row>
    <row r="89" spans="2:6">
      <c r="B89" s="374" t="s">
        <v>1314</v>
      </c>
      <c r="C89" s="374"/>
      <c r="D89" s="374"/>
      <c r="E89" s="374"/>
      <c r="F89" s="374"/>
    </row>
    <row r="90" spans="2:6">
      <c r="B90" s="426" t="s">
        <v>350</v>
      </c>
      <c r="C90" s="426"/>
      <c r="D90" s="426"/>
      <c r="E90" s="426"/>
      <c r="F90" s="426"/>
    </row>
    <row r="91" spans="2:6">
      <c r="B91" s="426" t="s">
        <v>351</v>
      </c>
      <c r="C91" s="426"/>
      <c r="D91" s="426"/>
      <c r="E91" s="426"/>
      <c r="F91" s="426"/>
    </row>
    <row r="92" spans="2:6">
      <c r="B92" s="426" t="s">
        <v>352</v>
      </c>
      <c r="C92" s="426"/>
      <c r="D92" s="426"/>
      <c r="E92" s="426"/>
      <c r="F92" s="426"/>
    </row>
    <row r="93" spans="2:6">
      <c r="B93" s="57"/>
      <c r="C93" s="57"/>
      <c r="D93" s="57"/>
      <c r="E93" s="332"/>
      <c r="F93" s="57"/>
    </row>
    <row r="95" spans="2:6">
      <c r="B95" s="377" t="s">
        <v>344</v>
      </c>
      <c r="C95" s="377"/>
      <c r="D95" s="377"/>
      <c r="E95" s="377"/>
      <c r="F95" s="377"/>
    </row>
    <row r="96" spans="2:6">
      <c r="B96" s="384" t="s">
        <v>1263</v>
      </c>
      <c r="C96" s="384"/>
      <c r="D96" s="384"/>
      <c r="E96" s="384"/>
      <c r="F96" s="384"/>
    </row>
    <row r="97" spans="2:6">
      <c r="B97" s="414" t="s">
        <v>345</v>
      </c>
      <c r="C97" s="414"/>
      <c r="D97" s="414"/>
      <c r="E97" s="414"/>
      <c r="F97" s="414"/>
    </row>
    <row r="98" spans="2:6" ht="15.75" thickBot="1">
      <c r="B98" s="414" t="s">
        <v>346</v>
      </c>
      <c r="C98" s="414"/>
      <c r="D98" s="414"/>
      <c r="E98" s="414"/>
      <c r="F98" s="414"/>
    </row>
    <row r="99" spans="2:6" s="18" customFormat="1" ht="27">
      <c r="B99" s="34" t="s">
        <v>323</v>
      </c>
      <c r="C99" s="42" t="s">
        <v>347</v>
      </c>
      <c r="D99" s="41" t="s">
        <v>337</v>
      </c>
      <c r="E99" s="42" t="s">
        <v>348</v>
      </c>
      <c r="F99" s="43" t="s">
        <v>349</v>
      </c>
    </row>
    <row r="100" spans="2:6" ht="38.25">
      <c r="B100" s="39" t="s">
        <v>1329</v>
      </c>
      <c r="C100" s="32">
        <v>0.88300000000000001</v>
      </c>
      <c r="D100" s="31" t="s">
        <v>1330</v>
      </c>
      <c r="E100" s="325" t="s">
        <v>1327</v>
      </c>
      <c r="F100" s="35">
        <v>44651</v>
      </c>
    </row>
    <row r="101" spans="2:6" ht="76.5">
      <c r="B101" s="39" t="s">
        <v>54</v>
      </c>
      <c r="C101" s="32">
        <v>0.53300000000000003</v>
      </c>
      <c r="D101" s="31" t="s">
        <v>1331</v>
      </c>
      <c r="E101" s="325" t="s">
        <v>1327</v>
      </c>
      <c r="F101" s="35">
        <v>44651</v>
      </c>
    </row>
    <row r="102" spans="2:6" ht="114.75">
      <c r="B102" s="39" t="s">
        <v>1206</v>
      </c>
      <c r="C102" s="32">
        <v>0.79769999999999996</v>
      </c>
      <c r="D102" s="31" t="s">
        <v>1333</v>
      </c>
      <c r="E102" s="325" t="s">
        <v>1327</v>
      </c>
      <c r="F102" s="35">
        <v>44651</v>
      </c>
    </row>
    <row r="103" spans="2:6" ht="102">
      <c r="B103" s="39" t="s">
        <v>58</v>
      </c>
      <c r="C103" s="32">
        <v>0.72729999999999995</v>
      </c>
      <c r="D103" s="31" t="s">
        <v>1334</v>
      </c>
      <c r="E103" s="325" t="s">
        <v>1327</v>
      </c>
      <c r="F103" s="35">
        <v>44651</v>
      </c>
    </row>
    <row r="104" spans="2:6" ht="51">
      <c r="B104" s="39" t="s">
        <v>59</v>
      </c>
      <c r="C104" s="32">
        <v>0.87380000000000002</v>
      </c>
      <c r="D104" s="31" t="s">
        <v>1332</v>
      </c>
      <c r="E104" s="325" t="s">
        <v>1327</v>
      </c>
      <c r="F104" s="35">
        <v>44651</v>
      </c>
    </row>
    <row r="105" spans="2:6">
      <c r="B105" s="374" t="s">
        <v>1314</v>
      </c>
      <c r="C105" s="374"/>
      <c r="D105" s="374"/>
      <c r="E105" s="374"/>
      <c r="F105" s="374"/>
    </row>
    <row r="106" spans="2:6">
      <c r="B106" s="426" t="s">
        <v>350</v>
      </c>
      <c r="C106" s="426"/>
      <c r="D106" s="426"/>
      <c r="E106" s="426"/>
      <c r="F106" s="426"/>
    </row>
    <row r="107" spans="2:6">
      <c r="B107" s="426" t="s">
        <v>351</v>
      </c>
      <c r="C107" s="426"/>
      <c r="D107" s="426"/>
      <c r="E107" s="426"/>
      <c r="F107" s="426"/>
    </row>
    <row r="108" spans="2:6">
      <c r="B108" s="426" t="s">
        <v>352</v>
      </c>
      <c r="C108" s="426"/>
      <c r="D108" s="426"/>
      <c r="E108" s="426"/>
      <c r="F108" s="426"/>
    </row>
    <row r="112" spans="2:6">
      <c r="B112" s="377" t="s">
        <v>344</v>
      </c>
      <c r="C112" s="377"/>
      <c r="D112" s="377"/>
      <c r="E112" s="377"/>
      <c r="F112" s="377"/>
    </row>
    <row r="113" spans="2:6">
      <c r="B113" s="384" t="s">
        <v>1268</v>
      </c>
      <c r="C113" s="384"/>
      <c r="D113" s="384"/>
      <c r="E113" s="384"/>
      <c r="F113" s="384"/>
    </row>
    <row r="114" spans="2:6">
      <c r="B114" s="414" t="s">
        <v>345</v>
      </c>
      <c r="C114" s="414"/>
      <c r="D114" s="414"/>
      <c r="E114" s="414"/>
      <c r="F114" s="414"/>
    </row>
    <row r="115" spans="2:6" ht="15.75" thickBot="1">
      <c r="B115" s="414" t="s">
        <v>346</v>
      </c>
      <c r="C115" s="414"/>
      <c r="D115" s="414"/>
      <c r="E115" s="414"/>
      <c r="F115" s="414"/>
    </row>
    <row r="116" spans="2:6" s="28" customFormat="1" ht="47.25" customHeight="1">
      <c r="B116" s="34" t="s">
        <v>323</v>
      </c>
      <c r="C116" s="42" t="s">
        <v>347</v>
      </c>
      <c r="D116" s="41" t="s">
        <v>337</v>
      </c>
      <c r="E116" s="42" t="s">
        <v>348</v>
      </c>
      <c r="F116" s="43" t="s">
        <v>349</v>
      </c>
    </row>
    <row r="117" spans="2:6" ht="76.5">
      <c r="B117" s="31" t="s">
        <v>54</v>
      </c>
      <c r="C117" s="32">
        <v>0.46160000000000001</v>
      </c>
      <c r="D117" s="31" t="s">
        <v>1328</v>
      </c>
      <c r="E117" s="325" t="s">
        <v>1327</v>
      </c>
      <c r="F117" s="35">
        <v>44651</v>
      </c>
    </row>
    <row r="118" spans="2:6" ht="76.5">
      <c r="B118" s="31" t="s">
        <v>1206</v>
      </c>
      <c r="C118" s="32">
        <v>0.65749999999999997</v>
      </c>
      <c r="D118" s="31" t="s">
        <v>1328</v>
      </c>
      <c r="E118" s="325" t="s">
        <v>1327</v>
      </c>
      <c r="F118" s="35">
        <v>44651</v>
      </c>
    </row>
    <row r="119" spans="2:6" ht="76.5">
      <c r="B119" s="31" t="s">
        <v>58</v>
      </c>
      <c r="C119" s="32">
        <v>0.78690000000000004</v>
      </c>
      <c r="D119" s="31" t="s">
        <v>1328</v>
      </c>
      <c r="E119" s="325" t="s">
        <v>1327</v>
      </c>
      <c r="F119" s="35">
        <v>44651</v>
      </c>
    </row>
    <row r="120" spans="2:6">
      <c r="B120" s="374" t="s">
        <v>1314</v>
      </c>
      <c r="C120" s="374"/>
      <c r="D120" s="374"/>
      <c r="E120" s="374"/>
      <c r="F120" s="374"/>
    </row>
    <row r="121" spans="2:6">
      <c r="B121" s="426" t="s">
        <v>350</v>
      </c>
      <c r="C121" s="426"/>
      <c r="D121" s="426"/>
      <c r="E121" s="426"/>
      <c r="F121" s="426"/>
    </row>
    <row r="122" spans="2:6">
      <c r="B122" s="426" t="s">
        <v>351</v>
      </c>
      <c r="C122" s="426"/>
      <c r="D122" s="426"/>
      <c r="E122" s="426"/>
      <c r="F122" s="426"/>
    </row>
    <row r="123" spans="2:6">
      <c r="B123" s="426" t="s">
        <v>352</v>
      </c>
      <c r="C123" s="426"/>
      <c r="D123" s="426"/>
      <c r="E123" s="426"/>
      <c r="F123" s="426"/>
    </row>
    <row r="127" spans="2:6">
      <c r="B127" s="377" t="s">
        <v>344</v>
      </c>
      <c r="C127" s="377"/>
      <c r="D127" s="377"/>
      <c r="E127" s="377"/>
      <c r="F127" s="377"/>
    </row>
    <row r="128" spans="2:6">
      <c r="B128" s="384" t="s">
        <v>388</v>
      </c>
      <c r="C128" s="384"/>
      <c r="D128" s="384"/>
      <c r="E128" s="384"/>
      <c r="F128" s="384"/>
    </row>
    <row r="129" spans="2:6">
      <c r="B129" s="414" t="s">
        <v>345</v>
      </c>
      <c r="C129" s="414"/>
      <c r="D129" s="414"/>
      <c r="E129" s="414"/>
      <c r="F129" s="414"/>
    </row>
    <row r="130" spans="2:6" ht="15.75" thickBot="1">
      <c r="B130" s="414" t="s">
        <v>346</v>
      </c>
      <c r="C130" s="414"/>
      <c r="D130" s="414"/>
      <c r="E130" s="414"/>
      <c r="F130" s="414"/>
    </row>
    <row r="131" spans="2:6" s="28" customFormat="1" ht="27.75" thickBot="1">
      <c r="B131" s="34" t="s">
        <v>323</v>
      </c>
      <c r="C131" s="42" t="s">
        <v>347</v>
      </c>
      <c r="D131" s="41" t="s">
        <v>337</v>
      </c>
      <c r="E131" s="42" t="s">
        <v>348</v>
      </c>
      <c r="F131" s="43" t="s">
        <v>349</v>
      </c>
    </row>
    <row r="132" spans="2:6" ht="77.25" thickBot="1">
      <c r="B132" s="20" t="s">
        <v>339</v>
      </c>
      <c r="C132" s="21">
        <v>0.5212</v>
      </c>
      <c r="D132" s="22" t="s">
        <v>1328</v>
      </c>
      <c r="E132" s="333" t="s">
        <v>1327</v>
      </c>
      <c r="F132" s="35">
        <v>44651</v>
      </c>
    </row>
    <row r="133" spans="2:6">
      <c r="B133" s="427" t="s">
        <v>1314</v>
      </c>
      <c r="C133" s="427"/>
      <c r="D133" s="427"/>
      <c r="E133" s="427"/>
      <c r="F133" s="427"/>
    </row>
    <row r="134" spans="2:6">
      <c r="B134" s="426" t="s">
        <v>350</v>
      </c>
      <c r="C134" s="426"/>
      <c r="D134" s="426"/>
      <c r="E134" s="426"/>
      <c r="F134" s="426"/>
    </row>
    <row r="135" spans="2:6">
      <c r="B135" s="426" t="s">
        <v>351</v>
      </c>
      <c r="C135" s="426"/>
      <c r="D135" s="426"/>
      <c r="E135" s="426"/>
      <c r="F135" s="426"/>
    </row>
    <row r="136" spans="2:6">
      <c r="B136" s="426" t="s">
        <v>352</v>
      </c>
      <c r="C136" s="426"/>
      <c r="D136" s="426"/>
      <c r="E136" s="426"/>
      <c r="F136" s="426"/>
    </row>
    <row r="140" spans="2:6">
      <c r="B140" s="377" t="s">
        <v>344</v>
      </c>
      <c r="C140" s="377"/>
      <c r="D140" s="377"/>
      <c r="E140" s="377"/>
      <c r="F140" s="377"/>
    </row>
    <row r="141" spans="2:6">
      <c r="B141" s="384" t="s">
        <v>1269</v>
      </c>
      <c r="C141" s="384"/>
      <c r="D141" s="384"/>
      <c r="E141" s="384"/>
      <c r="F141" s="384"/>
    </row>
    <row r="142" spans="2:6">
      <c r="B142" s="414" t="s">
        <v>345</v>
      </c>
      <c r="C142" s="414"/>
      <c r="D142" s="414"/>
      <c r="E142" s="414"/>
      <c r="F142" s="414"/>
    </row>
    <row r="143" spans="2:6" ht="15.75" thickBot="1">
      <c r="B143" s="414" t="s">
        <v>346</v>
      </c>
      <c r="C143" s="414"/>
      <c r="D143" s="414"/>
      <c r="E143" s="414"/>
      <c r="F143" s="414"/>
    </row>
    <row r="144" spans="2:6" s="19" customFormat="1" ht="27">
      <c r="B144" s="34" t="s">
        <v>323</v>
      </c>
      <c r="C144" s="1" t="s">
        <v>347</v>
      </c>
      <c r="D144" s="2" t="s">
        <v>337</v>
      </c>
      <c r="E144" s="1" t="s">
        <v>348</v>
      </c>
      <c r="F144" s="8" t="s">
        <v>349</v>
      </c>
    </row>
    <row r="145" spans="2:6" ht="114.75">
      <c r="B145" s="31" t="s">
        <v>54</v>
      </c>
      <c r="C145" s="32">
        <v>0.82330000000000003</v>
      </c>
      <c r="D145" s="31" t="s">
        <v>1335</v>
      </c>
      <c r="E145" s="325" t="s">
        <v>1327</v>
      </c>
      <c r="F145" s="35">
        <v>44651</v>
      </c>
    </row>
    <row r="146" spans="2:6" ht="38.25">
      <c r="B146" s="31" t="s">
        <v>59</v>
      </c>
      <c r="C146" s="36">
        <v>0.68630000000000002</v>
      </c>
      <c r="D146" s="37" t="s">
        <v>1336</v>
      </c>
      <c r="E146" s="44" t="s">
        <v>1327</v>
      </c>
      <c r="F146" s="35">
        <v>44651</v>
      </c>
    </row>
    <row r="147" spans="2:6">
      <c r="B147" s="374" t="s">
        <v>1314</v>
      </c>
      <c r="C147" s="374"/>
      <c r="D147" s="374"/>
      <c r="E147" s="374"/>
      <c r="F147" s="374"/>
    </row>
    <row r="148" spans="2:6">
      <c r="B148" s="426" t="s">
        <v>350</v>
      </c>
      <c r="C148" s="426"/>
      <c r="D148" s="426"/>
      <c r="E148" s="426"/>
      <c r="F148" s="426"/>
    </row>
    <row r="149" spans="2:6">
      <c r="B149" s="426" t="s">
        <v>351</v>
      </c>
      <c r="C149" s="426"/>
      <c r="D149" s="426"/>
      <c r="E149" s="426"/>
      <c r="F149" s="426"/>
    </row>
    <row r="150" spans="2:6">
      <c r="B150" s="426" t="s">
        <v>352</v>
      </c>
      <c r="C150" s="426"/>
      <c r="D150" s="426"/>
      <c r="E150" s="426"/>
      <c r="F150" s="426"/>
    </row>
    <row r="154" spans="2:6">
      <c r="B154" s="377" t="s">
        <v>344</v>
      </c>
      <c r="C154" s="377"/>
      <c r="D154" s="377"/>
      <c r="E154" s="377"/>
      <c r="F154" s="377"/>
    </row>
    <row r="155" spans="2:6">
      <c r="B155" s="384" t="s">
        <v>1471</v>
      </c>
      <c r="C155" s="384"/>
      <c r="D155" s="384"/>
      <c r="E155" s="384"/>
      <c r="F155" s="384"/>
    </row>
    <row r="156" spans="2:6">
      <c r="B156" s="414" t="s">
        <v>345</v>
      </c>
      <c r="C156" s="414"/>
      <c r="D156" s="414"/>
      <c r="E156" s="414"/>
      <c r="F156" s="414"/>
    </row>
    <row r="157" spans="2:6" ht="15.75" thickBot="1">
      <c r="B157" s="414" t="s">
        <v>346</v>
      </c>
      <c r="C157" s="414"/>
      <c r="D157" s="414"/>
      <c r="E157" s="414"/>
      <c r="F157" s="414"/>
    </row>
    <row r="158" spans="2:6" s="28" customFormat="1" ht="27">
      <c r="B158" s="34" t="s">
        <v>323</v>
      </c>
      <c r="C158" s="42" t="s">
        <v>347</v>
      </c>
      <c r="D158" s="41" t="s">
        <v>337</v>
      </c>
      <c r="E158" s="42" t="s">
        <v>348</v>
      </c>
      <c r="F158" s="43" t="s">
        <v>349</v>
      </c>
    </row>
    <row r="159" spans="2:6" ht="178.5">
      <c r="B159" s="31" t="s">
        <v>339</v>
      </c>
      <c r="C159" s="32">
        <v>0.77259999999999995</v>
      </c>
      <c r="D159" s="31" t="s">
        <v>1382</v>
      </c>
      <c r="E159" s="325" t="s">
        <v>1337</v>
      </c>
      <c r="F159" s="33" t="s">
        <v>1636</v>
      </c>
    </row>
    <row r="160" spans="2:6" ht="153">
      <c r="B160" s="31" t="s">
        <v>1206</v>
      </c>
      <c r="C160" s="32">
        <v>0.57889999999999997</v>
      </c>
      <c r="D160" s="31" t="s">
        <v>1383</v>
      </c>
      <c r="E160" s="325" t="s">
        <v>1338</v>
      </c>
      <c r="F160" s="33" t="s">
        <v>1636</v>
      </c>
    </row>
    <row r="161" spans="2:6" ht="127.5">
      <c r="B161" s="45" t="s">
        <v>58</v>
      </c>
      <c r="C161" s="46">
        <v>0.79900000000000004</v>
      </c>
      <c r="D161" s="45" t="s">
        <v>1339</v>
      </c>
      <c r="E161" s="77" t="s">
        <v>1338</v>
      </c>
      <c r="F161" s="33" t="s">
        <v>1636</v>
      </c>
    </row>
    <row r="162" spans="2:6" ht="114.75">
      <c r="B162" s="31" t="s">
        <v>59</v>
      </c>
      <c r="C162" s="32">
        <v>0.54430000000000001</v>
      </c>
      <c r="D162" s="37" t="s">
        <v>1340</v>
      </c>
      <c r="E162" s="44" t="s">
        <v>1338</v>
      </c>
      <c r="F162" s="33" t="s">
        <v>1636</v>
      </c>
    </row>
    <row r="163" spans="2:6">
      <c r="B163" s="374" t="s">
        <v>1314</v>
      </c>
      <c r="C163" s="374"/>
      <c r="D163" s="374"/>
      <c r="E163" s="374"/>
      <c r="F163" s="374"/>
    </row>
    <row r="164" spans="2:6">
      <c r="B164" s="426" t="s">
        <v>350</v>
      </c>
      <c r="C164" s="426"/>
      <c r="D164" s="426"/>
      <c r="E164" s="426"/>
      <c r="F164" s="426"/>
    </row>
    <row r="165" spans="2:6">
      <c r="B165" s="426" t="s">
        <v>351</v>
      </c>
      <c r="C165" s="426"/>
      <c r="D165" s="426"/>
      <c r="E165" s="426"/>
      <c r="F165" s="426"/>
    </row>
    <row r="166" spans="2:6">
      <c r="B166" s="426" t="s">
        <v>352</v>
      </c>
      <c r="C166" s="426"/>
      <c r="D166" s="426"/>
      <c r="E166" s="426"/>
      <c r="F166" s="426"/>
    </row>
    <row r="168" spans="2:6">
      <c r="B168" s="377" t="s">
        <v>344</v>
      </c>
      <c r="C168" s="377"/>
      <c r="D168" s="377"/>
      <c r="E168" s="377"/>
      <c r="F168" s="377"/>
    </row>
    <row r="169" spans="2:6">
      <c r="B169" s="428" t="s">
        <v>2006</v>
      </c>
      <c r="C169" s="401"/>
      <c r="D169" s="401"/>
      <c r="E169" s="401"/>
      <c r="F169" s="401"/>
    </row>
    <row r="170" spans="2:6">
      <c r="B170" s="414" t="s">
        <v>345</v>
      </c>
      <c r="C170" s="414"/>
      <c r="D170" s="414"/>
      <c r="E170" s="414"/>
      <c r="F170" s="414"/>
    </row>
    <row r="171" spans="2:6" ht="15.75" thickBot="1">
      <c r="B171" s="414" t="s">
        <v>346</v>
      </c>
      <c r="C171" s="414"/>
      <c r="D171" s="414"/>
      <c r="E171" s="414"/>
      <c r="F171" s="414"/>
    </row>
    <row r="172" spans="2:6" ht="27">
      <c r="B172" s="34" t="s">
        <v>323</v>
      </c>
      <c r="C172" s="42" t="s">
        <v>347</v>
      </c>
      <c r="D172" s="41" t="s">
        <v>337</v>
      </c>
      <c r="E172" s="42" t="s">
        <v>348</v>
      </c>
      <c r="F172" s="43" t="s">
        <v>349</v>
      </c>
    </row>
    <row r="173" spans="2:6" ht="15" customHeight="1">
      <c r="B173" s="329" t="s">
        <v>1306</v>
      </c>
      <c r="C173" s="328" t="s">
        <v>1306</v>
      </c>
      <c r="D173" s="37" t="s">
        <v>1306</v>
      </c>
      <c r="E173" s="44" t="s">
        <v>1306</v>
      </c>
      <c r="F173" s="38" t="s">
        <v>1306</v>
      </c>
    </row>
    <row r="174" spans="2:6">
      <c r="B174" s="374" t="s">
        <v>1314</v>
      </c>
      <c r="C174" s="374"/>
      <c r="D174" s="374"/>
      <c r="E174" s="374"/>
      <c r="F174" s="374"/>
    </row>
    <row r="175" spans="2:6">
      <c r="B175" s="426" t="s">
        <v>350</v>
      </c>
      <c r="C175" s="426"/>
      <c r="D175" s="426"/>
      <c r="E175" s="426"/>
      <c r="F175" s="426"/>
    </row>
    <row r="176" spans="2:6">
      <c r="B176" s="426" t="s">
        <v>351</v>
      </c>
      <c r="C176" s="426"/>
      <c r="D176" s="426"/>
      <c r="E176" s="426"/>
      <c r="F176" s="426"/>
    </row>
    <row r="177" spans="2:6">
      <c r="B177" s="426" t="s">
        <v>352</v>
      </c>
      <c r="C177" s="426"/>
      <c r="D177" s="426"/>
      <c r="E177" s="426"/>
      <c r="F177" s="426"/>
    </row>
    <row r="180" spans="2:6">
      <c r="B180" s="377" t="s">
        <v>344</v>
      </c>
      <c r="C180" s="377"/>
      <c r="D180" s="377"/>
      <c r="E180" s="377"/>
      <c r="F180" s="377"/>
    </row>
    <row r="181" spans="2:6">
      <c r="B181" s="384" t="s">
        <v>1473</v>
      </c>
      <c r="C181" s="384"/>
      <c r="D181" s="384"/>
      <c r="E181" s="384"/>
      <c r="F181" s="384"/>
    </row>
    <row r="182" spans="2:6">
      <c r="B182" s="414" t="s">
        <v>345</v>
      </c>
      <c r="C182" s="414"/>
      <c r="D182" s="414"/>
      <c r="E182" s="414"/>
      <c r="F182" s="414"/>
    </row>
    <row r="183" spans="2:6" ht="15.75" thickBot="1">
      <c r="B183" s="414" t="s">
        <v>346</v>
      </c>
      <c r="C183" s="414"/>
      <c r="D183" s="414"/>
      <c r="E183" s="414"/>
      <c r="F183" s="414"/>
    </row>
    <row r="184" spans="2:6" s="28" customFormat="1" ht="27">
      <c r="B184" s="34" t="s">
        <v>323</v>
      </c>
      <c r="C184" s="42" t="s">
        <v>347</v>
      </c>
      <c r="D184" s="41" t="s">
        <v>337</v>
      </c>
      <c r="E184" s="42" t="s">
        <v>348</v>
      </c>
      <c r="F184" s="43" t="s">
        <v>349</v>
      </c>
    </row>
    <row r="185" spans="2:6" ht="25.5">
      <c r="B185" s="31" t="s">
        <v>54</v>
      </c>
      <c r="C185" s="36">
        <v>0.1404</v>
      </c>
      <c r="D185" s="37" t="s">
        <v>1341</v>
      </c>
      <c r="E185" s="44" t="s">
        <v>1322</v>
      </c>
      <c r="F185" s="38">
        <v>44564</v>
      </c>
    </row>
    <row r="186" spans="2:6" ht="25.5">
      <c r="B186" s="31" t="s">
        <v>59</v>
      </c>
      <c r="C186" s="36">
        <v>0.86060000000000003</v>
      </c>
      <c r="D186" s="37" t="s">
        <v>1342</v>
      </c>
      <c r="E186" s="44" t="s">
        <v>1322</v>
      </c>
      <c r="F186" s="38">
        <v>44564</v>
      </c>
    </row>
    <row r="187" spans="2:6">
      <c r="B187" s="374" t="s">
        <v>1314</v>
      </c>
      <c r="C187" s="374"/>
      <c r="D187" s="374"/>
      <c r="E187" s="374"/>
      <c r="F187" s="374"/>
    </row>
    <row r="188" spans="2:6">
      <c r="B188" s="426" t="s">
        <v>350</v>
      </c>
      <c r="C188" s="426"/>
      <c r="D188" s="426"/>
      <c r="E188" s="426"/>
      <c r="F188" s="426"/>
    </row>
    <row r="189" spans="2:6">
      <c r="B189" s="426" t="s">
        <v>351</v>
      </c>
      <c r="C189" s="426"/>
      <c r="D189" s="426"/>
      <c r="E189" s="426"/>
      <c r="F189" s="426"/>
    </row>
    <row r="190" spans="2:6">
      <c r="B190" s="426" t="s">
        <v>352</v>
      </c>
      <c r="C190" s="426"/>
      <c r="D190" s="426"/>
      <c r="E190" s="426"/>
      <c r="F190" s="426"/>
    </row>
    <row r="192" spans="2:6">
      <c r="B192" s="377" t="s">
        <v>344</v>
      </c>
      <c r="C192" s="377"/>
      <c r="D192" s="377"/>
      <c r="E192" s="377"/>
      <c r="F192" s="377"/>
    </row>
    <row r="193" spans="2:6">
      <c r="B193" s="384" t="s">
        <v>2018</v>
      </c>
      <c r="C193" s="384"/>
      <c r="D193" s="384"/>
      <c r="E193" s="384"/>
      <c r="F193" s="384"/>
    </row>
    <row r="194" spans="2:6">
      <c r="B194" s="414" t="s">
        <v>345</v>
      </c>
      <c r="C194" s="414"/>
      <c r="D194" s="414"/>
      <c r="E194" s="414"/>
      <c r="F194" s="414"/>
    </row>
    <row r="195" spans="2:6" ht="15.75" thickBot="1">
      <c r="B195" s="414" t="s">
        <v>346</v>
      </c>
      <c r="C195" s="414"/>
      <c r="D195" s="414"/>
      <c r="E195" s="414"/>
      <c r="F195" s="414"/>
    </row>
    <row r="196" spans="2:6" ht="27">
      <c r="B196" s="34" t="s">
        <v>323</v>
      </c>
      <c r="C196" s="42" t="s">
        <v>347</v>
      </c>
      <c r="D196" s="41" t="s">
        <v>337</v>
      </c>
      <c r="E196" s="42" t="s">
        <v>348</v>
      </c>
      <c r="F196" s="43" t="s">
        <v>349</v>
      </c>
    </row>
    <row r="197" spans="2:6" ht="102.75" customHeight="1">
      <c r="B197" s="338" t="s">
        <v>2021</v>
      </c>
      <c r="C197" s="32">
        <v>0.84309999999999996</v>
      </c>
      <c r="D197" s="338" t="s">
        <v>2022</v>
      </c>
      <c r="E197" s="336" t="s">
        <v>2020</v>
      </c>
      <c r="F197" s="35">
        <v>44651</v>
      </c>
    </row>
    <row r="198" spans="2:6" ht="32.25" customHeight="1">
      <c r="B198" s="18" t="s">
        <v>2019</v>
      </c>
      <c r="C198" s="348"/>
      <c r="D198" s="347"/>
      <c r="E198" s="349"/>
      <c r="F198" s="350"/>
    </row>
    <row r="200" spans="2:6">
      <c r="B200" s="377" t="s">
        <v>344</v>
      </c>
      <c r="C200" s="377"/>
      <c r="D200" s="377"/>
      <c r="E200" s="377"/>
      <c r="F200" s="377"/>
    </row>
    <row r="201" spans="2:6">
      <c r="B201" s="384" t="s">
        <v>1467</v>
      </c>
      <c r="C201" s="384"/>
      <c r="D201" s="384"/>
      <c r="E201" s="384"/>
      <c r="F201" s="384"/>
    </row>
    <row r="202" spans="2:6">
      <c r="B202" s="414" t="s">
        <v>345</v>
      </c>
      <c r="C202" s="414"/>
      <c r="D202" s="414"/>
      <c r="E202" s="414"/>
      <c r="F202" s="414"/>
    </row>
    <row r="203" spans="2:6" ht="15.75" thickBot="1">
      <c r="B203" s="414" t="s">
        <v>346</v>
      </c>
      <c r="C203" s="414"/>
      <c r="D203" s="414"/>
      <c r="E203" s="414"/>
      <c r="F203" s="414"/>
    </row>
    <row r="204" spans="2:6" s="28" customFormat="1" ht="27">
      <c r="B204" s="34" t="s">
        <v>323</v>
      </c>
      <c r="C204" s="42" t="s">
        <v>347</v>
      </c>
      <c r="D204" s="41" t="s">
        <v>337</v>
      </c>
      <c r="E204" s="42" t="s">
        <v>348</v>
      </c>
      <c r="F204" s="43" t="s">
        <v>349</v>
      </c>
    </row>
    <row r="205" spans="2:6" ht="25.5">
      <c r="B205" s="31" t="s">
        <v>53</v>
      </c>
      <c r="C205" s="32" t="s">
        <v>1343</v>
      </c>
      <c r="D205" s="31" t="s">
        <v>1344</v>
      </c>
      <c r="E205" s="325" t="s">
        <v>1345</v>
      </c>
      <c r="F205" s="35">
        <v>44562</v>
      </c>
    </row>
    <row r="206" spans="2:6" ht="104.25" customHeight="1">
      <c r="B206" s="31" t="s">
        <v>54</v>
      </c>
      <c r="C206" s="32" t="s">
        <v>1346</v>
      </c>
      <c r="D206" s="31" t="s">
        <v>1347</v>
      </c>
      <c r="E206" s="338" t="s">
        <v>1348</v>
      </c>
      <c r="F206" s="35">
        <v>44562</v>
      </c>
    </row>
    <row r="207" spans="2:6" ht="121.5" customHeight="1">
      <c r="B207" s="31" t="s">
        <v>55</v>
      </c>
      <c r="C207" s="335" t="s">
        <v>1349</v>
      </c>
      <c r="D207" s="31" t="s">
        <v>1350</v>
      </c>
      <c r="E207" s="338" t="s">
        <v>1351</v>
      </c>
      <c r="F207" s="35">
        <v>44562</v>
      </c>
    </row>
    <row r="208" spans="2:6" ht="25.5">
      <c r="B208" s="31" t="s">
        <v>60</v>
      </c>
      <c r="C208" s="335" t="s">
        <v>1352</v>
      </c>
      <c r="D208" s="31" t="s">
        <v>1353</v>
      </c>
      <c r="E208" s="325" t="s">
        <v>1345</v>
      </c>
      <c r="F208" s="35">
        <v>44562</v>
      </c>
    </row>
    <row r="209" spans="2:6">
      <c r="B209" s="374" t="s">
        <v>1314</v>
      </c>
      <c r="C209" s="374"/>
      <c r="D209" s="374"/>
      <c r="E209" s="374"/>
      <c r="F209" s="374"/>
    </row>
    <row r="210" spans="2:6">
      <c r="B210" s="426" t="s">
        <v>350</v>
      </c>
      <c r="C210" s="426"/>
      <c r="D210" s="426"/>
      <c r="E210" s="426"/>
      <c r="F210" s="426"/>
    </row>
    <row r="211" spans="2:6">
      <c r="B211" s="426" t="s">
        <v>351</v>
      </c>
      <c r="C211" s="426"/>
      <c r="D211" s="426"/>
      <c r="E211" s="426"/>
      <c r="F211" s="426"/>
    </row>
    <row r="212" spans="2:6">
      <c r="B212" s="426" t="s">
        <v>352</v>
      </c>
      <c r="C212" s="426"/>
      <c r="D212" s="426"/>
      <c r="E212" s="426"/>
      <c r="F212" s="426"/>
    </row>
    <row r="216" spans="2:6">
      <c r="B216" s="377" t="s">
        <v>344</v>
      </c>
      <c r="C216" s="377"/>
      <c r="D216" s="377"/>
      <c r="E216" s="377"/>
      <c r="F216" s="377"/>
    </row>
    <row r="217" spans="2:6">
      <c r="B217" s="384" t="s">
        <v>1468</v>
      </c>
      <c r="C217" s="384"/>
      <c r="D217" s="384"/>
      <c r="E217" s="384"/>
      <c r="F217" s="384"/>
    </row>
    <row r="218" spans="2:6">
      <c r="B218" s="414" t="s">
        <v>345</v>
      </c>
      <c r="C218" s="414"/>
      <c r="D218" s="414"/>
      <c r="E218" s="414"/>
      <c r="F218" s="414"/>
    </row>
    <row r="219" spans="2:6" ht="15.75" thickBot="1">
      <c r="B219" s="414" t="s">
        <v>346</v>
      </c>
      <c r="C219" s="414"/>
      <c r="D219" s="414"/>
      <c r="E219" s="414"/>
      <c r="F219" s="414"/>
    </row>
    <row r="220" spans="2:6" s="28" customFormat="1" ht="27.75" thickBot="1">
      <c r="B220" s="34" t="s">
        <v>323</v>
      </c>
      <c r="C220" s="42" t="s">
        <v>347</v>
      </c>
      <c r="D220" s="41" t="s">
        <v>337</v>
      </c>
      <c r="E220" s="42" t="s">
        <v>348</v>
      </c>
      <c r="F220" s="43" t="s">
        <v>349</v>
      </c>
    </row>
    <row r="221" spans="2:6" ht="25.5">
      <c r="B221" s="429" t="s">
        <v>53</v>
      </c>
      <c r="C221" s="430">
        <v>0.89159999999999995</v>
      </c>
      <c r="D221" s="9" t="s">
        <v>1354</v>
      </c>
      <c r="E221" s="334" t="s">
        <v>1355</v>
      </c>
      <c r="F221" s="25">
        <v>44742</v>
      </c>
    </row>
    <row r="222" spans="2:6" ht="25.5">
      <c r="B222" s="429"/>
      <c r="C222" s="430"/>
      <c r="D222" s="52" t="s">
        <v>1356</v>
      </c>
      <c r="E222" s="44" t="s">
        <v>1355</v>
      </c>
      <c r="F222" s="38">
        <v>44742</v>
      </c>
    </row>
    <row r="223" spans="2:6" ht="25.5">
      <c r="B223" s="431" t="s">
        <v>54</v>
      </c>
      <c r="C223" s="434">
        <v>0.89159999999999995</v>
      </c>
      <c r="D223" s="53" t="s">
        <v>1357</v>
      </c>
      <c r="E223" s="51" t="s">
        <v>1358</v>
      </c>
      <c r="F223" s="50">
        <v>44742</v>
      </c>
    </row>
    <row r="224" spans="2:6" ht="25.5">
      <c r="B224" s="432"/>
      <c r="C224" s="435"/>
      <c r="D224" s="53" t="s">
        <v>1359</v>
      </c>
      <c r="E224" s="51" t="s">
        <v>1360</v>
      </c>
      <c r="F224" s="50">
        <v>44742</v>
      </c>
    </row>
    <row r="225" spans="2:6" ht="25.5">
      <c r="B225" s="432"/>
      <c r="C225" s="435"/>
      <c r="D225" s="53" t="s">
        <v>1361</v>
      </c>
      <c r="E225" s="51" t="s">
        <v>1358</v>
      </c>
      <c r="F225" s="50">
        <v>44742</v>
      </c>
    </row>
    <row r="226" spans="2:6" ht="25.5">
      <c r="B226" s="432"/>
      <c r="C226" s="435"/>
      <c r="D226" s="53" t="s">
        <v>1362</v>
      </c>
      <c r="E226" s="51" t="s">
        <v>1360</v>
      </c>
      <c r="F226" s="51" t="s">
        <v>1363</v>
      </c>
    </row>
    <row r="227" spans="2:6" ht="25.5">
      <c r="B227" s="432"/>
      <c r="C227" s="435"/>
      <c r="D227" s="53" t="s">
        <v>1364</v>
      </c>
      <c r="E227" s="51" t="s">
        <v>1360</v>
      </c>
      <c r="F227" s="50">
        <v>44742</v>
      </c>
    </row>
    <row r="228" spans="2:6" ht="25.5">
      <c r="B228" s="432"/>
      <c r="C228" s="435"/>
      <c r="D228" s="53" t="s">
        <v>1365</v>
      </c>
      <c r="E228" s="51" t="s">
        <v>1358</v>
      </c>
      <c r="F228" s="50">
        <v>44742</v>
      </c>
    </row>
    <row r="229" spans="2:6" ht="25.5">
      <c r="B229" s="432"/>
      <c r="C229" s="435"/>
      <c r="D229" s="53" t="s">
        <v>1366</v>
      </c>
      <c r="E229" s="51" t="s">
        <v>1367</v>
      </c>
      <c r="F229" s="50">
        <v>44742</v>
      </c>
    </row>
    <row r="230" spans="2:6" ht="25.5">
      <c r="B230" s="432"/>
      <c r="C230" s="435"/>
      <c r="D230" s="53" t="s">
        <v>1368</v>
      </c>
      <c r="E230" s="51" t="s">
        <v>1355</v>
      </c>
      <c r="F230" s="50">
        <v>44742</v>
      </c>
    </row>
    <row r="231" spans="2:6" ht="38.25">
      <c r="B231" s="433"/>
      <c r="C231" s="436"/>
      <c r="D231" s="53" t="s">
        <v>1369</v>
      </c>
      <c r="E231" s="51" t="s">
        <v>1370</v>
      </c>
      <c r="F231" s="50">
        <v>44742</v>
      </c>
    </row>
    <row r="232" spans="2:6">
      <c r="B232" s="431" t="s">
        <v>1206</v>
      </c>
      <c r="C232" s="437">
        <v>0.67079999999999995</v>
      </c>
      <c r="D232" s="53" t="s">
        <v>1371</v>
      </c>
      <c r="E232" s="51" t="s">
        <v>1367</v>
      </c>
      <c r="F232" s="50">
        <v>44910</v>
      </c>
    </row>
    <row r="233" spans="2:6" ht="38.25">
      <c r="B233" s="433"/>
      <c r="C233" s="438"/>
      <c r="D233" s="49" t="s">
        <v>1372</v>
      </c>
      <c r="E233" s="51" t="s">
        <v>1358</v>
      </c>
      <c r="F233" s="50">
        <v>44742</v>
      </c>
    </row>
    <row r="234" spans="2:6" ht="25.5">
      <c r="B234" s="431" t="s">
        <v>1206</v>
      </c>
      <c r="C234" s="434">
        <v>0.67079999999999995</v>
      </c>
      <c r="D234" s="49" t="s">
        <v>1373</v>
      </c>
      <c r="E234" s="51" t="s">
        <v>1358</v>
      </c>
      <c r="F234" s="50">
        <v>44742</v>
      </c>
    </row>
    <row r="235" spans="2:6" ht="51">
      <c r="B235" s="433"/>
      <c r="C235" s="436"/>
      <c r="D235" s="49" t="s">
        <v>1374</v>
      </c>
      <c r="E235" s="51" t="s">
        <v>1358</v>
      </c>
      <c r="F235" s="50">
        <v>44743</v>
      </c>
    </row>
    <row r="236" spans="2:6" ht="38.25">
      <c r="B236" s="54" t="s">
        <v>58</v>
      </c>
      <c r="C236" s="46">
        <v>0.54159999999999997</v>
      </c>
      <c r="D236" s="49" t="s">
        <v>1375</v>
      </c>
      <c r="E236" s="51" t="s">
        <v>1376</v>
      </c>
      <c r="F236" s="357">
        <v>44651</v>
      </c>
    </row>
    <row r="237" spans="2:6" ht="51">
      <c r="B237" s="54" t="s">
        <v>59</v>
      </c>
      <c r="C237" s="46">
        <v>0.76739999999999997</v>
      </c>
      <c r="D237" s="49" t="s">
        <v>1377</v>
      </c>
      <c r="E237" s="51" t="s">
        <v>1355</v>
      </c>
      <c r="F237" s="50">
        <v>44742</v>
      </c>
    </row>
    <row r="238" spans="2:6">
      <c r="B238" s="374" t="s">
        <v>1314</v>
      </c>
      <c r="C238" s="374"/>
      <c r="D238" s="374"/>
      <c r="E238" s="374"/>
      <c r="F238" s="374"/>
    </row>
    <row r="239" spans="2:6">
      <c r="B239" s="426" t="s">
        <v>350</v>
      </c>
      <c r="C239" s="426"/>
      <c r="D239" s="426"/>
      <c r="E239" s="426"/>
      <c r="F239" s="426"/>
    </row>
    <row r="240" spans="2:6">
      <c r="B240" s="426" t="s">
        <v>351</v>
      </c>
      <c r="C240" s="426"/>
      <c r="D240" s="426"/>
      <c r="E240" s="426"/>
      <c r="F240" s="426"/>
    </row>
    <row r="241" spans="2:6">
      <c r="B241" s="426" t="s">
        <v>352</v>
      </c>
      <c r="C241" s="426"/>
      <c r="D241" s="426"/>
      <c r="E241" s="426"/>
      <c r="F241" s="426"/>
    </row>
    <row r="245" spans="2:6">
      <c r="B245" s="377" t="s">
        <v>344</v>
      </c>
      <c r="C245" s="377"/>
      <c r="D245" s="377"/>
      <c r="E245" s="377"/>
      <c r="F245" s="377"/>
    </row>
    <row r="246" spans="2:6">
      <c r="B246" s="384" t="s">
        <v>395</v>
      </c>
      <c r="C246" s="384"/>
      <c r="D246" s="384"/>
      <c r="E246" s="384"/>
      <c r="F246" s="384"/>
    </row>
    <row r="247" spans="2:6">
      <c r="B247" s="414" t="s">
        <v>345</v>
      </c>
      <c r="C247" s="414"/>
      <c r="D247" s="414"/>
      <c r="E247" s="414"/>
      <c r="F247" s="414"/>
    </row>
    <row r="248" spans="2:6" ht="15.75" thickBot="1">
      <c r="B248" s="414" t="s">
        <v>346</v>
      </c>
      <c r="C248" s="414"/>
      <c r="D248" s="414"/>
      <c r="E248" s="414"/>
      <c r="F248" s="414"/>
    </row>
    <row r="249" spans="2:6" ht="27">
      <c r="B249" s="34" t="s">
        <v>323</v>
      </c>
      <c r="C249" s="1" t="s">
        <v>347</v>
      </c>
      <c r="D249" s="40" t="s">
        <v>337</v>
      </c>
      <c r="E249" s="1" t="s">
        <v>348</v>
      </c>
      <c r="F249" s="8" t="s">
        <v>349</v>
      </c>
    </row>
    <row r="250" spans="2:6" ht="369.75">
      <c r="B250" s="31" t="s">
        <v>1204</v>
      </c>
      <c r="C250" s="32" t="s">
        <v>1231</v>
      </c>
      <c r="D250" s="31" t="s">
        <v>1378</v>
      </c>
      <c r="E250" s="325" t="s">
        <v>1379</v>
      </c>
      <c r="F250" s="35">
        <v>44571</v>
      </c>
    </row>
    <row r="251" spans="2:6" ht="233.25" customHeight="1">
      <c r="B251" s="31" t="s">
        <v>1380</v>
      </c>
      <c r="C251" s="32" t="s">
        <v>1233</v>
      </c>
      <c r="D251" s="31" t="s">
        <v>1381</v>
      </c>
      <c r="E251" s="325" t="s">
        <v>1379</v>
      </c>
      <c r="F251" s="35">
        <v>44571</v>
      </c>
    </row>
    <row r="252" spans="2:6">
      <c r="B252" s="374" t="s">
        <v>1314</v>
      </c>
      <c r="C252" s="374"/>
      <c r="D252" s="374"/>
      <c r="E252" s="374"/>
      <c r="F252" s="374"/>
    </row>
    <row r="253" spans="2:6">
      <c r="B253" s="426" t="s">
        <v>350</v>
      </c>
      <c r="C253" s="426"/>
      <c r="D253" s="426"/>
      <c r="E253" s="426"/>
      <c r="F253" s="426"/>
    </row>
    <row r="254" spans="2:6">
      <c r="B254" s="426" t="s">
        <v>351</v>
      </c>
      <c r="C254" s="426"/>
      <c r="D254" s="426"/>
      <c r="E254" s="426"/>
      <c r="F254" s="426"/>
    </row>
    <row r="255" spans="2:6">
      <c r="B255" s="426" t="s">
        <v>352</v>
      </c>
      <c r="C255" s="426"/>
      <c r="D255" s="426"/>
      <c r="E255" s="426"/>
      <c r="F255" s="426"/>
    </row>
  </sheetData>
  <mergeCells count="140">
    <mergeCell ref="B252:F252"/>
    <mergeCell ref="B253:F253"/>
    <mergeCell ref="B254:F254"/>
    <mergeCell ref="B255:F255"/>
    <mergeCell ref="B241:F241"/>
    <mergeCell ref="B245:F245"/>
    <mergeCell ref="B246:F246"/>
    <mergeCell ref="B247:F247"/>
    <mergeCell ref="B248:F248"/>
    <mergeCell ref="B218:F218"/>
    <mergeCell ref="B219:F219"/>
    <mergeCell ref="B238:F238"/>
    <mergeCell ref="B239:F239"/>
    <mergeCell ref="B240:F240"/>
    <mergeCell ref="B210:F210"/>
    <mergeCell ref="B211:F211"/>
    <mergeCell ref="B212:F212"/>
    <mergeCell ref="B216:F216"/>
    <mergeCell ref="B217:F217"/>
    <mergeCell ref="B221:B222"/>
    <mergeCell ref="C221:C222"/>
    <mergeCell ref="B223:B231"/>
    <mergeCell ref="B232:B233"/>
    <mergeCell ref="C223:C231"/>
    <mergeCell ref="C232:C233"/>
    <mergeCell ref="B234:B235"/>
    <mergeCell ref="C234:C235"/>
    <mergeCell ref="B200:F200"/>
    <mergeCell ref="B201:F201"/>
    <mergeCell ref="B202:F202"/>
    <mergeCell ref="B203:F203"/>
    <mergeCell ref="B209:F209"/>
    <mergeCell ref="B183:F183"/>
    <mergeCell ref="B187:F187"/>
    <mergeCell ref="B188:F188"/>
    <mergeCell ref="B189:F189"/>
    <mergeCell ref="B190:F190"/>
    <mergeCell ref="B192:F192"/>
    <mergeCell ref="B193:F193"/>
    <mergeCell ref="B194:F194"/>
    <mergeCell ref="B195:F195"/>
    <mergeCell ref="B165:F165"/>
    <mergeCell ref="B166:F166"/>
    <mergeCell ref="B180:F180"/>
    <mergeCell ref="B181:F181"/>
    <mergeCell ref="B182:F182"/>
    <mergeCell ref="B155:F155"/>
    <mergeCell ref="B156:F156"/>
    <mergeCell ref="B157:F157"/>
    <mergeCell ref="B163:F163"/>
    <mergeCell ref="B164:F164"/>
    <mergeCell ref="B168:F168"/>
    <mergeCell ref="B169:F169"/>
    <mergeCell ref="B170:F170"/>
    <mergeCell ref="B171:F171"/>
    <mergeCell ref="B174:F174"/>
    <mergeCell ref="B175:F175"/>
    <mergeCell ref="B176:F176"/>
    <mergeCell ref="B177:F177"/>
    <mergeCell ref="B147:F147"/>
    <mergeCell ref="B148:F148"/>
    <mergeCell ref="B149:F149"/>
    <mergeCell ref="B150:F150"/>
    <mergeCell ref="B154:F154"/>
    <mergeCell ref="B136:F136"/>
    <mergeCell ref="B140:F140"/>
    <mergeCell ref="B141:F141"/>
    <mergeCell ref="B142:F142"/>
    <mergeCell ref="B143:F143"/>
    <mergeCell ref="B129:F129"/>
    <mergeCell ref="B130:F130"/>
    <mergeCell ref="B133:F133"/>
    <mergeCell ref="B134:F134"/>
    <mergeCell ref="B135:F135"/>
    <mergeCell ref="B121:F121"/>
    <mergeCell ref="B122:F122"/>
    <mergeCell ref="B123:F123"/>
    <mergeCell ref="B127:F127"/>
    <mergeCell ref="B128:F128"/>
    <mergeCell ref="B112:F112"/>
    <mergeCell ref="B113:F113"/>
    <mergeCell ref="B114:F114"/>
    <mergeCell ref="B115:F115"/>
    <mergeCell ref="B120:F120"/>
    <mergeCell ref="B98:F98"/>
    <mergeCell ref="B105:F105"/>
    <mergeCell ref="B106:F106"/>
    <mergeCell ref="B107:F107"/>
    <mergeCell ref="B108:F108"/>
    <mergeCell ref="B77:F77"/>
    <mergeCell ref="B78:F78"/>
    <mergeCell ref="B95:F95"/>
    <mergeCell ref="B96:F96"/>
    <mergeCell ref="B97:F97"/>
    <mergeCell ref="B66:F66"/>
    <mergeCell ref="B67:F67"/>
    <mergeCell ref="B68:F68"/>
    <mergeCell ref="B75:F75"/>
    <mergeCell ref="B76:F76"/>
    <mergeCell ref="B80:F80"/>
    <mergeCell ref="B81:F81"/>
    <mergeCell ref="B82:F82"/>
    <mergeCell ref="B83:F83"/>
    <mergeCell ref="B89:F89"/>
    <mergeCell ref="B90:F90"/>
    <mergeCell ref="B91:F91"/>
    <mergeCell ref="B92:F92"/>
    <mergeCell ref="B58:F58"/>
    <mergeCell ref="B59:F59"/>
    <mergeCell ref="B60:F60"/>
    <mergeCell ref="B61:F61"/>
    <mergeCell ref="B65:F65"/>
    <mergeCell ref="B44:F44"/>
    <mergeCell ref="B48:F48"/>
    <mergeCell ref="B49:F49"/>
    <mergeCell ref="B50:F50"/>
    <mergeCell ref="B51:F51"/>
    <mergeCell ref="B35:F35"/>
    <mergeCell ref="B36:F36"/>
    <mergeCell ref="B41:F41"/>
    <mergeCell ref="B42:F42"/>
    <mergeCell ref="B43:F43"/>
    <mergeCell ref="B27:F27"/>
    <mergeCell ref="B28:F28"/>
    <mergeCell ref="B29:F29"/>
    <mergeCell ref="B33:F33"/>
    <mergeCell ref="B34:F34"/>
    <mergeCell ref="B19:F19"/>
    <mergeCell ref="B20:F20"/>
    <mergeCell ref="B21:F21"/>
    <mergeCell ref="B22:F22"/>
    <mergeCell ref="B26:F26"/>
    <mergeCell ref="B16:F16"/>
    <mergeCell ref="B3:F3"/>
    <mergeCell ref="B4:F4"/>
    <mergeCell ref="B6:F6"/>
    <mergeCell ref="B13:F13"/>
    <mergeCell ref="B14:F14"/>
    <mergeCell ref="B15:F15"/>
    <mergeCell ref="B5:F5"/>
  </mergeCells>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7A399C-8023-4DF4-A56B-890E180375A5}">
  <sheetPr>
    <tabColor rgb="FFFFC000"/>
  </sheetPr>
  <dimension ref="A2:L167"/>
  <sheetViews>
    <sheetView showGridLines="0" topLeftCell="A145" zoomScale="90" zoomScaleNormal="90" workbookViewId="0">
      <selection activeCell="C110" sqref="C110"/>
    </sheetView>
  </sheetViews>
  <sheetFormatPr baseColWidth="10" defaultColWidth="11.42578125" defaultRowHeight="15"/>
  <cols>
    <col min="1" max="1" width="6.140625" style="76" customWidth="1"/>
    <col min="2" max="2" width="31.7109375" style="223" customWidth="1"/>
    <col min="3" max="3" width="32.85546875" style="224" customWidth="1"/>
    <col min="4" max="4" width="14.5703125" style="224" customWidth="1"/>
    <col min="5" max="5" width="28" style="240" customWidth="1"/>
    <col min="6" max="6" width="17.7109375" style="237" customWidth="1"/>
    <col min="7" max="7" width="24.85546875" style="224" customWidth="1"/>
    <col min="8" max="8" width="29.85546875" style="223" customWidth="1"/>
  </cols>
  <sheetData>
    <row r="2" spans="1:8">
      <c r="B2" s="439" t="s">
        <v>1708</v>
      </c>
      <c r="C2" s="439"/>
      <c r="D2" s="439"/>
      <c r="E2" s="439"/>
      <c r="F2" s="439"/>
      <c r="G2" s="439"/>
      <c r="H2" s="439"/>
    </row>
    <row r="3" spans="1:8">
      <c r="B3" s="440" t="s">
        <v>1387</v>
      </c>
      <c r="C3" s="440"/>
      <c r="D3" s="440"/>
      <c r="E3" s="440"/>
      <c r="F3" s="440"/>
      <c r="G3" s="440"/>
      <c r="H3" s="440"/>
    </row>
    <row r="4" spans="1:8" ht="15.75" thickBot="1">
      <c r="B4" s="441" t="s">
        <v>314</v>
      </c>
      <c r="C4" s="441"/>
      <c r="D4" s="441"/>
      <c r="E4" s="441"/>
      <c r="F4" s="441"/>
      <c r="G4" s="441"/>
      <c r="H4" s="441"/>
    </row>
    <row r="5" spans="1:8" s="28" customFormat="1" ht="27">
      <c r="A5" s="125"/>
      <c r="B5" s="217" t="s">
        <v>353</v>
      </c>
      <c r="C5" s="218" t="s">
        <v>354</v>
      </c>
      <c r="D5" s="219" t="s">
        <v>355</v>
      </c>
      <c r="E5" s="238" t="s">
        <v>356</v>
      </c>
      <c r="F5" s="235" t="s">
        <v>1706</v>
      </c>
      <c r="G5" s="218" t="s">
        <v>358</v>
      </c>
      <c r="H5" s="220" t="s">
        <v>1707</v>
      </c>
    </row>
    <row r="6" spans="1:8">
      <c r="B6" s="221"/>
      <c r="C6" s="222"/>
      <c r="D6" s="222"/>
      <c r="E6" s="239"/>
      <c r="F6" s="236"/>
      <c r="G6" s="222"/>
      <c r="H6" s="221"/>
    </row>
    <row r="7" spans="1:8">
      <c r="B7" s="442" t="s">
        <v>2038</v>
      </c>
      <c r="C7" s="442"/>
      <c r="D7" s="442"/>
      <c r="E7" s="442"/>
      <c r="F7" s="442"/>
      <c r="G7" s="442"/>
      <c r="H7" s="442"/>
    </row>
    <row r="8" spans="1:8">
      <c r="B8" s="443" t="s">
        <v>359</v>
      </c>
      <c r="C8" s="443"/>
      <c r="D8" s="443"/>
      <c r="E8" s="443"/>
      <c r="F8" s="443"/>
      <c r="G8" s="443"/>
      <c r="H8" s="443"/>
    </row>
    <row r="9" spans="1:8" ht="26.25">
      <c r="B9" s="223" t="s">
        <v>360</v>
      </c>
    </row>
    <row r="10" spans="1:8">
      <c r="B10" s="225"/>
    </row>
    <row r="11" spans="1:8">
      <c r="B11" s="439" t="s">
        <v>1708</v>
      </c>
      <c r="C11" s="439"/>
      <c r="D11" s="439"/>
      <c r="E11" s="439"/>
      <c r="F11" s="439"/>
      <c r="G11" s="439"/>
      <c r="H11" s="439"/>
    </row>
    <row r="12" spans="1:8">
      <c r="B12" s="440" t="s">
        <v>381</v>
      </c>
      <c r="C12" s="440"/>
      <c r="D12" s="440"/>
      <c r="E12" s="440"/>
      <c r="F12" s="440"/>
      <c r="G12" s="440"/>
      <c r="H12" s="440"/>
    </row>
    <row r="13" spans="1:8" ht="15.75" thickBot="1">
      <c r="B13" s="441" t="s">
        <v>314</v>
      </c>
      <c r="C13" s="441"/>
      <c r="D13" s="441"/>
      <c r="E13" s="441"/>
      <c r="F13" s="441"/>
      <c r="G13" s="441"/>
      <c r="H13" s="441"/>
    </row>
    <row r="14" spans="1:8" s="28" customFormat="1" ht="50.25" customHeight="1">
      <c r="A14" s="125"/>
      <c r="B14" s="217" t="s">
        <v>353</v>
      </c>
      <c r="C14" s="218" t="s">
        <v>354</v>
      </c>
      <c r="D14" s="219" t="s">
        <v>355</v>
      </c>
      <c r="E14" s="238" t="s">
        <v>356</v>
      </c>
      <c r="F14" s="235" t="s">
        <v>1706</v>
      </c>
      <c r="G14" s="218" t="s">
        <v>358</v>
      </c>
      <c r="H14" s="226" t="s">
        <v>1707</v>
      </c>
    </row>
    <row r="15" spans="1:8">
      <c r="B15" s="221"/>
      <c r="C15" s="222"/>
      <c r="D15" s="222"/>
      <c r="E15" s="239"/>
      <c r="F15" s="236"/>
      <c r="G15" s="222"/>
      <c r="H15" s="221"/>
    </row>
    <row r="16" spans="1:8">
      <c r="B16" s="442" t="s">
        <v>2039</v>
      </c>
      <c r="C16" s="442"/>
      <c r="D16" s="442"/>
      <c r="E16" s="442"/>
      <c r="F16" s="442"/>
      <c r="G16" s="442"/>
      <c r="H16" s="442"/>
    </row>
    <row r="17" spans="1:8">
      <c r="B17" s="443" t="s">
        <v>359</v>
      </c>
      <c r="C17" s="443"/>
      <c r="D17" s="443"/>
      <c r="E17" s="443"/>
      <c r="F17" s="443"/>
      <c r="G17" s="443"/>
      <c r="H17" s="443"/>
    </row>
    <row r="18" spans="1:8" ht="26.25">
      <c r="B18" s="223" t="s">
        <v>360</v>
      </c>
    </row>
    <row r="20" spans="1:8">
      <c r="B20" s="439" t="s">
        <v>1708</v>
      </c>
      <c r="C20" s="439"/>
      <c r="D20" s="439"/>
      <c r="E20" s="439"/>
      <c r="F20" s="439"/>
      <c r="G20" s="439"/>
      <c r="H20" s="439"/>
    </row>
    <row r="21" spans="1:8">
      <c r="B21" s="440" t="s">
        <v>382</v>
      </c>
      <c r="C21" s="440"/>
      <c r="D21" s="440"/>
      <c r="E21" s="440"/>
      <c r="F21" s="440"/>
      <c r="G21" s="440"/>
      <c r="H21" s="440"/>
    </row>
    <row r="22" spans="1:8" ht="15.75" thickBot="1">
      <c r="B22" s="441" t="s">
        <v>314</v>
      </c>
      <c r="C22" s="441"/>
      <c r="D22" s="441"/>
      <c r="E22" s="441"/>
      <c r="F22" s="441"/>
      <c r="G22" s="441"/>
      <c r="H22" s="441"/>
    </row>
    <row r="23" spans="1:8" s="28" customFormat="1" ht="27">
      <c r="A23" s="125"/>
      <c r="B23" s="217" t="s">
        <v>353</v>
      </c>
      <c r="C23" s="218" t="s">
        <v>354</v>
      </c>
      <c r="D23" s="219" t="s">
        <v>355</v>
      </c>
      <c r="E23" s="238" t="s">
        <v>356</v>
      </c>
      <c r="F23" s="235" t="s">
        <v>1706</v>
      </c>
      <c r="G23" s="218" t="s">
        <v>358</v>
      </c>
      <c r="H23" s="226" t="s">
        <v>1707</v>
      </c>
    </row>
    <row r="24" spans="1:8">
      <c r="B24" s="221"/>
      <c r="C24" s="222"/>
      <c r="D24" s="222"/>
      <c r="E24" s="239"/>
      <c r="F24" s="236"/>
      <c r="G24" s="222"/>
      <c r="H24" s="221"/>
    </row>
    <row r="25" spans="1:8">
      <c r="B25" s="442" t="s">
        <v>2040</v>
      </c>
      <c r="C25" s="442"/>
      <c r="D25" s="442"/>
      <c r="E25" s="442"/>
      <c r="F25" s="442"/>
      <c r="G25" s="442"/>
      <c r="H25" s="442"/>
    </row>
    <row r="26" spans="1:8">
      <c r="B26" s="443" t="s">
        <v>359</v>
      </c>
      <c r="C26" s="443"/>
      <c r="D26" s="443"/>
      <c r="E26" s="443"/>
      <c r="F26" s="443"/>
      <c r="G26" s="443"/>
      <c r="H26" s="443"/>
    </row>
    <row r="27" spans="1:8" ht="26.25">
      <c r="B27" s="223" t="s">
        <v>360</v>
      </c>
    </row>
    <row r="29" spans="1:8">
      <c r="B29" s="439" t="s">
        <v>1708</v>
      </c>
      <c r="C29" s="439"/>
      <c r="D29" s="439"/>
      <c r="E29" s="439"/>
      <c r="F29" s="439"/>
      <c r="G29" s="439"/>
      <c r="H29" s="439"/>
    </row>
    <row r="30" spans="1:8">
      <c r="B30" s="440" t="s">
        <v>383</v>
      </c>
      <c r="C30" s="440"/>
      <c r="D30" s="440"/>
      <c r="E30" s="440"/>
      <c r="F30" s="440"/>
      <c r="G30" s="440"/>
      <c r="H30" s="440"/>
    </row>
    <row r="31" spans="1:8" ht="15.75" thickBot="1">
      <c r="B31" s="441" t="s">
        <v>314</v>
      </c>
      <c r="C31" s="441"/>
      <c r="D31" s="441"/>
      <c r="E31" s="441"/>
      <c r="F31" s="441"/>
      <c r="G31" s="441"/>
      <c r="H31" s="441"/>
    </row>
    <row r="32" spans="1:8" s="28" customFormat="1" ht="27">
      <c r="A32" s="125"/>
      <c r="B32" s="217" t="s">
        <v>353</v>
      </c>
      <c r="C32" s="218" t="s">
        <v>354</v>
      </c>
      <c r="D32" s="219" t="s">
        <v>355</v>
      </c>
      <c r="E32" s="238" t="s">
        <v>356</v>
      </c>
      <c r="F32" s="235" t="s">
        <v>1706</v>
      </c>
      <c r="G32" s="218" t="s">
        <v>358</v>
      </c>
      <c r="H32" s="226" t="s">
        <v>1707</v>
      </c>
    </row>
    <row r="33" spans="1:8" ht="51">
      <c r="B33" s="227" t="s">
        <v>1872</v>
      </c>
      <c r="C33" s="227" t="s">
        <v>1390</v>
      </c>
      <c r="D33" s="215" t="s">
        <v>1391</v>
      </c>
      <c r="E33" s="241" t="s">
        <v>1752</v>
      </c>
      <c r="F33" s="211">
        <v>0.99770000000000003</v>
      </c>
      <c r="G33" s="247">
        <v>0.98029999999999995</v>
      </c>
      <c r="H33" s="229" t="s">
        <v>1637</v>
      </c>
    </row>
    <row r="34" spans="1:8" ht="38.25">
      <c r="B34" s="227" t="s">
        <v>1871</v>
      </c>
      <c r="C34" s="227" t="s">
        <v>1392</v>
      </c>
      <c r="D34" s="215" t="s">
        <v>1393</v>
      </c>
      <c r="E34" s="250">
        <v>600</v>
      </c>
      <c r="F34" s="211">
        <v>0</v>
      </c>
      <c r="G34" s="247">
        <v>0.37419999999999998</v>
      </c>
      <c r="H34" s="229" t="s">
        <v>1638</v>
      </c>
    </row>
    <row r="35" spans="1:8" ht="51">
      <c r="B35" s="227" t="s">
        <v>1873</v>
      </c>
      <c r="C35" s="230" t="s">
        <v>1394</v>
      </c>
      <c r="D35" s="231" t="s">
        <v>1395</v>
      </c>
      <c r="E35" s="241" t="s">
        <v>1753</v>
      </c>
      <c r="F35" s="211">
        <v>0.43080000000000002</v>
      </c>
      <c r="G35" s="247">
        <v>0.90969999999999995</v>
      </c>
      <c r="H35" s="229" t="s">
        <v>1639</v>
      </c>
    </row>
    <row r="36" spans="1:8" ht="60" customHeight="1">
      <c r="B36" s="457" t="s">
        <v>1645</v>
      </c>
      <c r="C36" s="458"/>
      <c r="D36" s="458"/>
      <c r="E36" s="458"/>
      <c r="F36" s="458"/>
      <c r="G36" s="458"/>
      <c r="H36" s="458"/>
    </row>
    <row r="37" spans="1:8">
      <c r="B37" s="443"/>
      <c r="C37" s="443"/>
      <c r="D37" s="443"/>
      <c r="E37" s="443"/>
      <c r="F37" s="443"/>
      <c r="G37" s="443"/>
      <c r="H37" s="443"/>
    </row>
    <row r="41" spans="1:8">
      <c r="B41" s="439" t="s">
        <v>1708</v>
      </c>
      <c r="C41" s="439"/>
      <c r="D41" s="439"/>
      <c r="E41" s="439"/>
      <c r="F41" s="439"/>
      <c r="G41" s="439"/>
      <c r="H41" s="439"/>
    </row>
    <row r="42" spans="1:8">
      <c r="B42" s="440" t="s">
        <v>384</v>
      </c>
      <c r="C42" s="440"/>
      <c r="D42" s="440"/>
      <c r="E42" s="440"/>
      <c r="F42" s="440"/>
      <c r="G42" s="440"/>
      <c r="H42" s="440"/>
    </row>
    <row r="43" spans="1:8" ht="15.75" thickBot="1">
      <c r="B43" s="441" t="s">
        <v>314</v>
      </c>
      <c r="C43" s="441"/>
      <c r="D43" s="441"/>
      <c r="E43" s="441"/>
      <c r="F43" s="441"/>
      <c r="G43" s="441"/>
      <c r="H43" s="441"/>
    </row>
    <row r="44" spans="1:8" s="28" customFormat="1" ht="27">
      <c r="A44" s="125"/>
      <c r="B44" s="217" t="s">
        <v>353</v>
      </c>
      <c r="C44" s="218" t="s">
        <v>354</v>
      </c>
      <c r="D44" s="219" t="s">
        <v>355</v>
      </c>
      <c r="E44" s="238" t="s">
        <v>356</v>
      </c>
      <c r="F44" s="235" t="s">
        <v>1706</v>
      </c>
      <c r="G44" s="218" t="s">
        <v>358</v>
      </c>
      <c r="H44" s="220" t="s">
        <v>1707</v>
      </c>
    </row>
    <row r="45" spans="1:8" ht="38.25">
      <c r="B45" s="232" t="s">
        <v>1399</v>
      </c>
      <c r="C45" s="231" t="s">
        <v>1396</v>
      </c>
      <c r="D45" s="231" t="s">
        <v>1397</v>
      </c>
      <c r="E45" s="216" t="s">
        <v>1726</v>
      </c>
      <c r="F45" s="74">
        <v>0.90449999999999997</v>
      </c>
      <c r="G45" s="228" t="s">
        <v>1768</v>
      </c>
      <c r="H45" s="232" t="s">
        <v>1655</v>
      </c>
    </row>
    <row r="46" spans="1:8" ht="41.25" customHeight="1">
      <c r="B46" s="451" t="s">
        <v>1398</v>
      </c>
      <c r="C46" s="456"/>
      <c r="D46" s="456"/>
      <c r="E46" s="456"/>
      <c r="F46" s="456"/>
      <c r="G46" s="456"/>
      <c r="H46" s="456"/>
    </row>
    <row r="47" spans="1:8">
      <c r="B47" s="443"/>
      <c r="C47" s="443"/>
      <c r="D47" s="443"/>
      <c r="E47" s="443"/>
      <c r="F47" s="443"/>
      <c r="G47" s="443"/>
      <c r="H47" s="443"/>
    </row>
    <row r="48" spans="1:8" s="455" customFormat="1" ht="15" customHeight="1">
      <c r="A48" s="455" t="s">
        <v>360</v>
      </c>
    </row>
    <row r="50" spans="1:8">
      <c r="B50" s="454" t="s">
        <v>1708</v>
      </c>
      <c r="C50" s="454"/>
      <c r="D50" s="454"/>
      <c r="E50" s="454"/>
      <c r="F50" s="454"/>
      <c r="G50" s="454"/>
      <c r="H50" s="454"/>
    </row>
    <row r="51" spans="1:8">
      <c r="B51" s="440" t="s">
        <v>385</v>
      </c>
      <c r="C51" s="440"/>
      <c r="D51" s="440"/>
      <c r="E51" s="440"/>
      <c r="F51" s="440"/>
      <c r="G51" s="440"/>
      <c r="H51" s="440"/>
    </row>
    <row r="52" spans="1:8" ht="15.75" thickBot="1">
      <c r="B52" s="441" t="s">
        <v>314</v>
      </c>
      <c r="C52" s="441"/>
      <c r="D52" s="441"/>
      <c r="E52" s="441"/>
      <c r="F52" s="441"/>
      <c r="G52" s="441"/>
      <c r="H52" s="441"/>
    </row>
    <row r="53" spans="1:8" s="28" customFormat="1" ht="27">
      <c r="A53" s="125"/>
      <c r="B53" s="217" t="s">
        <v>353</v>
      </c>
      <c r="C53" s="218" t="s">
        <v>354</v>
      </c>
      <c r="D53" s="219" t="s">
        <v>355</v>
      </c>
      <c r="E53" s="238" t="s">
        <v>356</v>
      </c>
      <c r="F53" s="235" t="s">
        <v>1706</v>
      </c>
      <c r="G53" s="218" t="s">
        <v>358</v>
      </c>
      <c r="H53" s="220" t="s">
        <v>1707</v>
      </c>
    </row>
    <row r="54" spans="1:8" ht="38.25">
      <c r="B54" s="232" t="s">
        <v>1399</v>
      </c>
      <c r="C54" s="231" t="s">
        <v>1396</v>
      </c>
      <c r="D54" s="231" t="s">
        <v>1671</v>
      </c>
      <c r="E54" s="242">
        <v>698</v>
      </c>
      <c r="F54" s="331">
        <v>0.91739999999999999</v>
      </c>
      <c r="G54" s="231" t="s">
        <v>1763</v>
      </c>
      <c r="H54" s="232" t="s">
        <v>1672</v>
      </c>
    </row>
    <row r="55" spans="1:8">
      <c r="B55" s="442" t="s">
        <v>1709</v>
      </c>
      <c r="C55" s="442"/>
      <c r="D55" s="442"/>
      <c r="E55" s="442"/>
      <c r="F55" s="442"/>
      <c r="G55" s="442"/>
      <c r="H55" s="442"/>
    </row>
    <row r="56" spans="1:8" ht="32.25" customHeight="1">
      <c r="B56" s="453" t="s">
        <v>1988</v>
      </c>
      <c r="C56" s="443"/>
      <c r="D56" s="443"/>
      <c r="E56" s="443"/>
      <c r="F56" s="443"/>
      <c r="G56" s="443"/>
      <c r="H56" s="443"/>
    </row>
    <row r="59" spans="1:8">
      <c r="B59" s="439" t="s">
        <v>1708</v>
      </c>
      <c r="C59" s="439"/>
      <c r="D59" s="439"/>
      <c r="E59" s="439"/>
      <c r="F59" s="439"/>
      <c r="G59" s="439"/>
      <c r="H59" s="439"/>
    </row>
    <row r="60" spans="1:8">
      <c r="B60" s="440" t="s">
        <v>386</v>
      </c>
      <c r="C60" s="440"/>
      <c r="D60" s="440"/>
      <c r="E60" s="440"/>
      <c r="F60" s="440"/>
      <c r="G60" s="440"/>
      <c r="H60" s="440"/>
    </row>
    <row r="61" spans="1:8" ht="15.75" thickBot="1">
      <c r="B61" s="441" t="s">
        <v>314</v>
      </c>
      <c r="C61" s="441"/>
      <c r="D61" s="441"/>
      <c r="E61" s="441"/>
      <c r="F61" s="441"/>
      <c r="G61" s="441"/>
      <c r="H61" s="441"/>
    </row>
    <row r="62" spans="1:8" s="28" customFormat="1" ht="27">
      <c r="A62" s="125"/>
      <c r="B62" s="217" t="s">
        <v>353</v>
      </c>
      <c r="C62" s="218" t="s">
        <v>354</v>
      </c>
      <c r="D62" s="219" t="s">
        <v>355</v>
      </c>
      <c r="E62" s="238" t="s">
        <v>356</v>
      </c>
      <c r="F62" s="235" t="s">
        <v>1706</v>
      </c>
      <c r="G62" s="218" t="s">
        <v>358</v>
      </c>
      <c r="H62" s="220" t="s">
        <v>1707</v>
      </c>
    </row>
    <row r="63" spans="1:8" ht="38.25">
      <c r="B63" s="232" t="s">
        <v>1399</v>
      </c>
      <c r="C63" s="231" t="s">
        <v>1396</v>
      </c>
      <c r="D63" s="216" t="s">
        <v>1754</v>
      </c>
      <c r="E63" s="242">
        <v>535</v>
      </c>
      <c r="F63" s="59">
        <v>0.77010000000000001</v>
      </c>
      <c r="G63" s="233" t="s">
        <v>1761</v>
      </c>
      <c r="H63" s="232" t="s">
        <v>1672</v>
      </c>
    </row>
    <row r="64" spans="1:8">
      <c r="B64" s="443" t="s">
        <v>1682</v>
      </c>
      <c r="C64" s="443"/>
      <c r="D64" s="443"/>
      <c r="E64" s="443"/>
      <c r="F64" s="443"/>
      <c r="G64" s="443"/>
      <c r="H64" s="443"/>
    </row>
    <row r="65" spans="1:8">
      <c r="B65" s="443" t="s">
        <v>359</v>
      </c>
      <c r="C65" s="443"/>
      <c r="D65" s="443"/>
      <c r="E65" s="443"/>
      <c r="F65" s="443"/>
      <c r="G65" s="443"/>
      <c r="H65" s="443"/>
    </row>
    <row r="66" spans="1:8" ht="26.25">
      <c r="B66" s="223" t="s">
        <v>360</v>
      </c>
    </row>
    <row r="68" spans="1:8">
      <c r="B68" s="439" t="s">
        <v>1708</v>
      </c>
      <c r="C68" s="439"/>
      <c r="D68" s="439"/>
      <c r="E68" s="439"/>
      <c r="F68" s="439"/>
      <c r="G68" s="439"/>
      <c r="H68" s="439"/>
    </row>
    <row r="69" spans="1:8">
      <c r="B69" s="440" t="s">
        <v>387</v>
      </c>
      <c r="C69" s="440"/>
      <c r="D69" s="440"/>
      <c r="E69" s="440"/>
      <c r="F69" s="440"/>
      <c r="G69" s="440"/>
      <c r="H69" s="440"/>
    </row>
    <row r="70" spans="1:8" ht="15.75" thickBot="1">
      <c r="B70" s="441" t="s">
        <v>314</v>
      </c>
      <c r="C70" s="441"/>
      <c r="D70" s="441"/>
      <c r="E70" s="441"/>
      <c r="F70" s="441"/>
      <c r="G70" s="441"/>
      <c r="H70" s="441"/>
    </row>
    <row r="71" spans="1:8" s="28" customFormat="1" ht="27">
      <c r="A71" s="125"/>
      <c r="B71" s="217" t="s">
        <v>353</v>
      </c>
      <c r="C71" s="218" t="s">
        <v>354</v>
      </c>
      <c r="D71" s="219" t="s">
        <v>355</v>
      </c>
      <c r="E71" s="238" t="s">
        <v>356</v>
      </c>
      <c r="F71" s="235" t="s">
        <v>1706</v>
      </c>
      <c r="G71" s="218" t="s">
        <v>358</v>
      </c>
      <c r="H71" s="226" t="s">
        <v>1707</v>
      </c>
    </row>
    <row r="72" spans="1:8" ht="38.25">
      <c r="B72" s="232" t="s">
        <v>1399</v>
      </c>
      <c r="C72" s="231" t="s">
        <v>1396</v>
      </c>
      <c r="D72" s="101" t="s">
        <v>1759</v>
      </c>
      <c r="E72" s="242" t="s">
        <v>1770</v>
      </c>
      <c r="F72" s="59">
        <v>0.90310000000000001</v>
      </c>
      <c r="G72" s="233" t="s">
        <v>1760</v>
      </c>
      <c r="H72" s="232" t="s">
        <v>1692</v>
      </c>
    </row>
    <row r="73" spans="1:8">
      <c r="B73" s="442" t="s">
        <v>1710</v>
      </c>
      <c r="C73" s="442"/>
      <c r="D73" s="442"/>
      <c r="E73" s="442"/>
      <c r="F73" s="442"/>
      <c r="G73" s="442"/>
      <c r="H73" s="442"/>
    </row>
    <row r="74" spans="1:8">
      <c r="B74" s="443" t="s">
        <v>359</v>
      </c>
      <c r="C74" s="443"/>
      <c r="D74" s="443"/>
      <c r="E74" s="443"/>
      <c r="F74" s="443"/>
      <c r="G74" s="443"/>
      <c r="H74" s="443"/>
    </row>
    <row r="75" spans="1:8" ht="26.25">
      <c r="B75" s="223" t="s">
        <v>360</v>
      </c>
    </row>
    <row r="77" spans="1:8">
      <c r="B77" s="439" t="s">
        <v>1708</v>
      </c>
      <c r="C77" s="439"/>
      <c r="D77" s="439"/>
      <c r="E77" s="439"/>
      <c r="F77" s="439"/>
      <c r="G77" s="439"/>
      <c r="H77" s="439"/>
    </row>
    <row r="78" spans="1:8">
      <c r="B78" s="440" t="s">
        <v>388</v>
      </c>
      <c r="C78" s="440"/>
      <c r="D78" s="440"/>
      <c r="E78" s="440"/>
      <c r="F78" s="440"/>
      <c r="G78" s="440"/>
      <c r="H78" s="440"/>
    </row>
    <row r="79" spans="1:8" ht="15.75" thickBot="1">
      <c r="B79" s="441" t="s">
        <v>314</v>
      </c>
      <c r="C79" s="441"/>
      <c r="D79" s="441"/>
      <c r="E79" s="441"/>
      <c r="F79" s="441"/>
      <c r="G79" s="441"/>
      <c r="H79" s="441"/>
    </row>
    <row r="80" spans="1:8" s="28" customFormat="1" ht="27">
      <c r="A80" s="125"/>
      <c r="B80" s="217" t="s">
        <v>353</v>
      </c>
      <c r="C80" s="218" t="s">
        <v>354</v>
      </c>
      <c r="D80" s="219" t="s">
        <v>355</v>
      </c>
      <c r="E80" s="238" t="s">
        <v>356</v>
      </c>
      <c r="F80" s="235" t="s">
        <v>1704</v>
      </c>
      <c r="G80" s="218" t="s">
        <v>358</v>
      </c>
      <c r="H80" s="226" t="s">
        <v>1705</v>
      </c>
    </row>
    <row r="81" spans="1:12" ht="38.25">
      <c r="B81" s="232" t="s">
        <v>1399</v>
      </c>
      <c r="C81" s="231" t="s">
        <v>1396</v>
      </c>
      <c r="D81" s="101" t="s">
        <v>1757</v>
      </c>
      <c r="E81" s="242" t="s">
        <v>1756</v>
      </c>
      <c r="F81" s="59">
        <v>0.91639999999999999</v>
      </c>
      <c r="G81" s="231" t="s">
        <v>1758</v>
      </c>
      <c r="H81" s="232" t="s">
        <v>1576</v>
      </c>
    </row>
    <row r="82" spans="1:12">
      <c r="B82" s="452" t="s">
        <v>2041</v>
      </c>
      <c r="C82" s="452"/>
      <c r="D82" s="452"/>
      <c r="E82" s="452"/>
      <c r="F82" s="452"/>
      <c r="G82" s="452"/>
      <c r="H82" s="452"/>
    </row>
    <row r="83" spans="1:12">
      <c r="B83" s="443" t="s">
        <v>359</v>
      </c>
      <c r="C83" s="443"/>
      <c r="D83" s="443"/>
      <c r="E83" s="443"/>
      <c r="F83" s="443"/>
      <c r="G83" s="443"/>
      <c r="H83" s="443"/>
    </row>
    <row r="84" spans="1:12">
      <c r="B84" s="450" t="s">
        <v>360</v>
      </c>
      <c r="C84" s="450"/>
      <c r="D84" s="450"/>
      <c r="E84" s="450"/>
      <c r="F84" s="450"/>
      <c r="G84" s="450"/>
      <c r="H84" s="450"/>
    </row>
    <row r="85" spans="1:12" ht="45.75" customHeight="1">
      <c r="B85" s="451" t="s">
        <v>1577</v>
      </c>
      <c r="C85" s="451"/>
      <c r="D85" s="451"/>
      <c r="E85" s="451"/>
      <c r="F85" s="451"/>
      <c r="G85" s="451"/>
      <c r="H85" s="451"/>
    </row>
    <row r="86" spans="1:12">
      <c r="B86" s="439" t="s">
        <v>1708</v>
      </c>
      <c r="C86" s="439"/>
      <c r="D86" s="439"/>
      <c r="E86" s="439"/>
      <c r="F86" s="439"/>
      <c r="G86" s="439"/>
      <c r="H86" s="439"/>
    </row>
    <row r="87" spans="1:12">
      <c r="B87" s="440" t="s">
        <v>389</v>
      </c>
      <c r="C87" s="440"/>
      <c r="D87" s="440"/>
      <c r="E87" s="440"/>
      <c r="F87" s="440"/>
      <c r="G87" s="440"/>
      <c r="H87" s="440"/>
    </row>
    <row r="88" spans="1:12" ht="15.75" thickBot="1">
      <c r="B88" s="441" t="s">
        <v>314</v>
      </c>
      <c r="C88" s="441"/>
      <c r="D88" s="441"/>
      <c r="E88" s="441"/>
      <c r="F88" s="441"/>
      <c r="G88" s="441"/>
      <c r="H88" s="441"/>
    </row>
    <row r="89" spans="1:12" s="28" customFormat="1" ht="27">
      <c r="A89" s="125"/>
      <c r="B89" s="217" t="s">
        <v>353</v>
      </c>
      <c r="C89" s="218" t="s">
        <v>354</v>
      </c>
      <c r="D89" s="219" t="s">
        <v>355</v>
      </c>
      <c r="E89" s="238" t="s">
        <v>356</v>
      </c>
      <c r="F89" s="235" t="s">
        <v>1704</v>
      </c>
      <c r="G89" s="218" t="s">
        <v>358</v>
      </c>
      <c r="H89" s="226" t="s">
        <v>1705</v>
      </c>
    </row>
    <row r="90" spans="1:12" ht="51">
      <c r="B90" s="232" t="s">
        <v>1399</v>
      </c>
      <c r="C90" s="231" t="s">
        <v>1396</v>
      </c>
      <c r="D90" s="231" t="s">
        <v>1573</v>
      </c>
      <c r="E90" s="249">
        <v>1867</v>
      </c>
      <c r="F90" s="59">
        <v>0.81210000000000004</v>
      </c>
      <c r="G90" s="59">
        <v>0.76729999999999998</v>
      </c>
      <c r="H90" s="232" t="s">
        <v>1574</v>
      </c>
      <c r="L90" s="205"/>
    </row>
    <row r="91" spans="1:12">
      <c r="B91" s="442" t="s">
        <v>1711</v>
      </c>
      <c r="C91" s="442"/>
      <c r="D91" s="442"/>
      <c r="E91" s="442"/>
      <c r="F91" s="442"/>
      <c r="G91" s="442"/>
      <c r="H91" s="442"/>
    </row>
    <row r="92" spans="1:12">
      <c r="B92" s="443" t="s">
        <v>359</v>
      </c>
      <c r="C92" s="443"/>
      <c r="D92" s="443"/>
      <c r="E92" s="443"/>
      <c r="F92" s="443"/>
      <c r="G92" s="443"/>
      <c r="H92" s="443"/>
    </row>
    <row r="93" spans="1:12" ht="26.25">
      <c r="B93" s="223" t="s">
        <v>360</v>
      </c>
    </row>
    <row r="95" spans="1:12">
      <c r="B95" s="439" t="s">
        <v>1708</v>
      </c>
      <c r="C95" s="439"/>
      <c r="D95" s="439"/>
      <c r="E95" s="439"/>
      <c r="F95" s="439"/>
      <c r="G95" s="439"/>
      <c r="H95" s="439"/>
    </row>
    <row r="96" spans="1:12">
      <c r="B96" s="440" t="s">
        <v>390</v>
      </c>
      <c r="C96" s="440"/>
      <c r="D96" s="440"/>
      <c r="E96" s="440"/>
      <c r="F96" s="440"/>
      <c r="G96" s="440"/>
      <c r="H96" s="440"/>
    </row>
    <row r="97" spans="1:8" ht="15.75" thickBot="1">
      <c r="B97" s="441" t="s">
        <v>314</v>
      </c>
      <c r="C97" s="441"/>
      <c r="D97" s="441"/>
      <c r="E97" s="441"/>
      <c r="F97" s="441"/>
      <c r="G97" s="441"/>
      <c r="H97" s="441"/>
    </row>
    <row r="98" spans="1:8" s="28" customFormat="1" ht="27">
      <c r="A98" s="125"/>
      <c r="B98" s="217" t="s">
        <v>353</v>
      </c>
      <c r="C98" s="218" t="s">
        <v>354</v>
      </c>
      <c r="D98" s="219" t="s">
        <v>355</v>
      </c>
      <c r="E98" s="238" t="s">
        <v>356</v>
      </c>
      <c r="F98" s="235" t="s">
        <v>1704</v>
      </c>
      <c r="G98" s="218" t="s">
        <v>358</v>
      </c>
      <c r="H98" s="226" t="s">
        <v>1705</v>
      </c>
    </row>
    <row r="99" spans="1:8" ht="51">
      <c r="B99" s="232" t="s">
        <v>1400</v>
      </c>
      <c r="C99" s="231" t="s">
        <v>1401</v>
      </c>
      <c r="D99" s="231" t="s">
        <v>1402</v>
      </c>
      <c r="E99" s="242">
        <v>28102</v>
      </c>
      <c r="F99" s="59">
        <v>0.39950000000000002</v>
      </c>
      <c r="G99" s="233" t="s">
        <v>1786</v>
      </c>
      <c r="H99" s="232" t="s">
        <v>1702</v>
      </c>
    </row>
    <row r="100" spans="1:8">
      <c r="B100" s="442" t="s">
        <v>1747</v>
      </c>
      <c r="C100" s="442"/>
      <c r="D100" s="442"/>
      <c r="E100" s="442"/>
      <c r="F100" s="442"/>
      <c r="G100" s="442"/>
      <c r="H100" s="442"/>
    </row>
    <row r="101" spans="1:8">
      <c r="B101" s="443" t="s">
        <v>359</v>
      </c>
      <c r="C101" s="443"/>
      <c r="D101" s="443"/>
      <c r="E101" s="443"/>
      <c r="F101" s="443"/>
      <c r="G101" s="443"/>
      <c r="H101" s="443"/>
    </row>
    <row r="102" spans="1:8" ht="26.25">
      <c r="B102" s="223" t="s">
        <v>360</v>
      </c>
    </row>
    <row r="104" spans="1:8">
      <c r="B104" s="439" t="s">
        <v>1708</v>
      </c>
      <c r="C104" s="439"/>
      <c r="D104" s="439"/>
      <c r="E104" s="439"/>
      <c r="F104" s="439"/>
      <c r="G104" s="439"/>
      <c r="H104" s="439"/>
    </row>
    <row r="105" spans="1:8">
      <c r="B105" s="440" t="s">
        <v>391</v>
      </c>
      <c r="C105" s="440"/>
      <c r="D105" s="440"/>
      <c r="E105" s="440"/>
      <c r="F105" s="440"/>
      <c r="G105" s="440"/>
      <c r="H105" s="440"/>
    </row>
    <row r="106" spans="1:8" ht="15.75" thickBot="1">
      <c r="B106" s="441" t="s">
        <v>314</v>
      </c>
      <c r="C106" s="441"/>
      <c r="D106" s="441"/>
      <c r="E106" s="441"/>
      <c r="F106" s="441"/>
      <c r="G106" s="441"/>
      <c r="H106" s="441"/>
    </row>
    <row r="107" spans="1:8" s="28" customFormat="1" ht="27">
      <c r="A107" s="125"/>
      <c r="B107" s="217" t="s">
        <v>353</v>
      </c>
      <c r="C107" s="218" t="s">
        <v>354</v>
      </c>
      <c r="D107" s="219" t="s">
        <v>355</v>
      </c>
      <c r="E107" s="238" t="s">
        <v>356</v>
      </c>
      <c r="F107" s="235" t="s">
        <v>1704</v>
      </c>
      <c r="G107" s="218" t="s">
        <v>358</v>
      </c>
      <c r="H107" s="226" t="s">
        <v>1705</v>
      </c>
    </row>
    <row r="108" spans="1:8" ht="39" customHeight="1">
      <c r="B108" s="447" t="s">
        <v>1403</v>
      </c>
      <c r="C108" s="229" t="s">
        <v>1404</v>
      </c>
      <c r="D108" s="242">
        <v>180</v>
      </c>
      <c r="E108" s="242">
        <v>222</v>
      </c>
      <c r="F108" s="211">
        <v>0.68330000000000002</v>
      </c>
      <c r="G108" s="59">
        <v>1.2333000000000001</v>
      </c>
      <c r="H108" s="229" t="s">
        <v>1405</v>
      </c>
    </row>
    <row r="109" spans="1:8">
      <c r="B109" s="448"/>
      <c r="C109" s="229" t="s">
        <v>1406</v>
      </c>
      <c r="D109" s="242">
        <v>272</v>
      </c>
      <c r="E109" s="242">
        <v>275</v>
      </c>
      <c r="F109" s="211">
        <v>0.59930000000000005</v>
      </c>
      <c r="G109" s="59">
        <v>1.0109999999999999</v>
      </c>
      <c r="H109" s="229" t="s">
        <v>1407</v>
      </c>
    </row>
    <row r="110" spans="1:8" ht="25.5">
      <c r="B110" s="449"/>
      <c r="C110" s="229" t="s">
        <v>1408</v>
      </c>
      <c r="D110" s="242">
        <v>345</v>
      </c>
      <c r="E110" s="242">
        <v>443</v>
      </c>
      <c r="F110" s="211">
        <v>0.64059999999999995</v>
      </c>
      <c r="G110" s="59" t="s">
        <v>1771</v>
      </c>
      <c r="H110" s="229" t="s">
        <v>1409</v>
      </c>
    </row>
    <row r="111" spans="1:8">
      <c r="B111" s="442" t="s">
        <v>2042</v>
      </c>
      <c r="C111" s="442"/>
      <c r="D111" s="442"/>
      <c r="E111" s="442"/>
      <c r="F111" s="442"/>
      <c r="G111" s="442"/>
      <c r="H111" s="442"/>
    </row>
    <row r="112" spans="1:8">
      <c r="B112" s="443" t="s">
        <v>359</v>
      </c>
      <c r="C112" s="443"/>
      <c r="D112" s="443"/>
      <c r="E112" s="443"/>
      <c r="F112" s="443"/>
      <c r="G112" s="443"/>
      <c r="H112" s="443"/>
    </row>
    <row r="113" spans="1:8" ht="26.25">
      <c r="B113" s="223" t="s">
        <v>360</v>
      </c>
    </row>
    <row r="116" spans="1:8">
      <c r="B116" s="439" t="s">
        <v>1708</v>
      </c>
      <c r="C116" s="439"/>
      <c r="D116" s="439"/>
      <c r="E116" s="439"/>
      <c r="F116" s="439"/>
      <c r="G116" s="439"/>
      <c r="H116" s="439"/>
    </row>
    <row r="117" spans="1:8">
      <c r="B117" s="440" t="s">
        <v>392</v>
      </c>
      <c r="C117" s="440"/>
      <c r="D117" s="440"/>
      <c r="E117" s="440"/>
      <c r="F117" s="440"/>
      <c r="G117" s="440"/>
      <c r="H117" s="440"/>
    </row>
    <row r="118" spans="1:8" ht="15.75" thickBot="1">
      <c r="B118" s="441" t="s">
        <v>314</v>
      </c>
      <c r="C118" s="441"/>
      <c r="D118" s="441"/>
      <c r="E118" s="441"/>
      <c r="F118" s="441"/>
      <c r="G118" s="441"/>
      <c r="H118" s="441"/>
    </row>
    <row r="119" spans="1:8" s="28" customFormat="1" ht="27">
      <c r="A119" s="125"/>
      <c r="B119" s="217" t="s">
        <v>353</v>
      </c>
      <c r="C119" s="218" t="s">
        <v>354</v>
      </c>
      <c r="D119" s="219" t="s">
        <v>355</v>
      </c>
      <c r="E119" s="238" t="s">
        <v>356</v>
      </c>
      <c r="F119" s="235" t="s">
        <v>1704</v>
      </c>
      <c r="G119" s="218" t="s">
        <v>358</v>
      </c>
      <c r="H119" s="226" t="s">
        <v>1705</v>
      </c>
    </row>
    <row r="120" spans="1:8">
      <c r="B120" s="445" t="s">
        <v>1410</v>
      </c>
      <c r="C120" s="246" t="s">
        <v>1411</v>
      </c>
      <c r="D120" s="242" t="s">
        <v>1412</v>
      </c>
      <c r="E120" s="242" t="s">
        <v>1413</v>
      </c>
      <c r="F120" s="59">
        <v>0.45989999999999998</v>
      </c>
      <c r="G120" s="59">
        <v>1.0130999999999999</v>
      </c>
      <c r="H120" s="246" t="s">
        <v>1414</v>
      </c>
    </row>
    <row r="121" spans="1:8" ht="38.25">
      <c r="B121" s="445"/>
      <c r="C121" s="229" t="s">
        <v>1415</v>
      </c>
      <c r="D121" s="242">
        <v>142</v>
      </c>
      <c r="E121" s="242">
        <v>224</v>
      </c>
      <c r="F121" s="59">
        <v>0.81689999999999996</v>
      </c>
      <c r="G121" s="59" t="s">
        <v>1774</v>
      </c>
      <c r="H121" s="229" t="s">
        <v>1416</v>
      </c>
    </row>
    <row r="122" spans="1:8">
      <c r="B122" s="445"/>
      <c r="C122" s="229" t="s">
        <v>1417</v>
      </c>
      <c r="D122" s="242">
        <v>2</v>
      </c>
      <c r="E122" s="242">
        <v>2</v>
      </c>
      <c r="F122" s="59">
        <v>1</v>
      </c>
      <c r="G122" s="59">
        <v>1</v>
      </c>
      <c r="H122" s="229" t="s">
        <v>1416</v>
      </c>
    </row>
    <row r="123" spans="1:8">
      <c r="B123" s="446" t="s">
        <v>1418</v>
      </c>
      <c r="C123" s="446"/>
      <c r="D123" s="446"/>
      <c r="E123" s="446"/>
      <c r="F123" s="446"/>
      <c r="G123" s="446"/>
      <c r="H123" s="446"/>
    </row>
    <row r="124" spans="1:8">
      <c r="B124" s="443" t="s">
        <v>359</v>
      </c>
      <c r="C124" s="443"/>
      <c r="D124" s="443"/>
      <c r="E124" s="443"/>
      <c r="F124" s="443"/>
      <c r="G124" s="443"/>
      <c r="H124" s="443"/>
    </row>
    <row r="125" spans="1:8" ht="26.25">
      <c r="B125" s="223" t="s">
        <v>360</v>
      </c>
    </row>
    <row r="128" spans="1:8">
      <c r="B128" s="439" t="s">
        <v>1708</v>
      </c>
      <c r="C128" s="439"/>
      <c r="D128" s="439"/>
      <c r="E128" s="439"/>
      <c r="F128" s="439"/>
      <c r="G128" s="439"/>
      <c r="H128" s="439"/>
    </row>
    <row r="129" spans="1:8">
      <c r="B129" s="440" t="s">
        <v>393</v>
      </c>
      <c r="C129" s="440"/>
      <c r="D129" s="440"/>
      <c r="E129" s="440"/>
      <c r="F129" s="440"/>
      <c r="G129" s="440"/>
      <c r="H129" s="440"/>
    </row>
    <row r="130" spans="1:8" ht="15.75" thickBot="1">
      <c r="B130" s="441" t="s">
        <v>314</v>
      </c>
      <c r="C130" s="441"/>
      <c r="D130" s="441"/>
      <c r="E130" s="441"/>
      <c r="F130" s="441"/>
      <c r="G130" s="441"/>
      <c r="H130" s="441"/>
    </row>
    <row r="131" spans="1:8" s="28" customFormat="1" ht="27">
      <c r="A131" s="125"/>
      <c r="B131" s="217" t="s">
        <v>353</v>
      </c>
      <c r="C131" s="218" t="s">
        <v>354</v>
      </c>
      <c r="D131" s="219" t="s">
        <v>355</v>
      </c>
      <c r="E131" s="238" t="s">
        <v>356</v>
      </c>
      <c r="F131" s="235" t="s">
        <v>1704</v>
      </c>
      <c r="G131" s="218" t="s">
        <v>358</v>
      </c>
      <c r="H131" s="226" t="s">
        <v>1705</v>
      </c>
    </row>
    <row r="132" spans="1:8" ht="25.5">
      <c r="B132" s="229" t="s">
        <v>1419</v>
      </c>
      <c r="C132" s="215" t="s">
        <v>1420</v>
      </c>
      <c r="D132" s="215" t="s">
        <v>1421</v>
      </c>
      <c r="E132" s="242" t="s">
        <v>1422</v>
      </c>
      <c r="F132" s="211" t="s">
        <v>2023</v>
      </c>
      <c r="G132" s="59">
        <v>0.93879999999999997</v>
      </c>
      <c r="H132" s="229" t="s">
        <v>1423</v>
      </c>
    </row>
    <row r="133" spans="1:8" ht="25.5" customHeight="1">
      <c r="B133" s="229" t="s">
        <v>1424</v>
      </c>
      <c r="C133" s="215" t="s">
        <v>1425</v>
      </c>
      <c r="D133" s="215" t="s">
        <v>1426</v>
      </c>
      <c r="E133" s="242" t="s">
        <v>1427</v>
      </c>
      <c r="F133" s="211" t="s">
        <v>2024</v>
      </c>
      <c r="G133" s="59">
        <v>0.81940000000000002</v>
      </c>
      <c r="H133" s="229" t="s">
        <v>1428</v>
      </c>
    </row>
    <row r="134" spans="1:8" ht="25.5">
      <c r="B134" s="229" t="s">
        <v>1429</v>
      </c>
      <c r="C134" s="215" t="s">
        <v>1430</v>
      </c>
      <c r="D134" s="215" t="s">
        <v>1431</v>
      </c>
      <c r="E134" s="242" t="s">
        <v>1432</v>
      </c>
      <c r="F134" s="211" t="s">
        <v>2025</v>
      </c>
      <c r="G134" s="59">
        <v>0.91910000000000003</v>
      </c>
      <c r="H134" s="229" t="s">
        <v>1433</v>
      </c>
    </row>
    <row r="135" spans="1:8">
      <c r="B135" s="444" t="s">
        <v>1548</v>
      </c>
      <c r="C135" s="444"/>
      <c r="D135" s="444"/>
      <c r="E135" s="444"/>
      <c r="F135" s="444"/>
      <c r="G135" s="444"/>
      <c r="H135" s="225"/>
    </row>
    <row r="136" spans="1:8">
      <c r="B136" s="443" t="s">
        <v>359</v>
      </c>
      <c r="C136" s="443"/>
      <c r="D136" s="443"/>
      <c r="E136" s="443"/>
      <c r="F136" s="443"/>
      <c r="G136" s="443"/>
      <c r="H136" s="443"/>
    </row>
    <row r="137" spans="1:8" ht="26.25">
      <c r="B137" s="223" t="s">
        <v>360</v>
      </c>
    </row>
    <row r="140" spans="1:8">
      <c r="B140" s="439" t="s">
        <v>1708</v>
      </c>
      <c r="C140" s="439"/>
      <c r="D140" s="439"/>
      <c r="E140" s="439"/>
      <c r="F140" s="439"/>
      <c r="G140" s="439"/>
      <c r="H140" s="439"/>
    </row>
    <row r="141" spans="1:8">
      <c r="B141" s="440" t="s">
        <v>1457</v>
      </c>
      <c r="C141" s="440"/>
      <c r="D141" s="440"/>
      <c r="E141" s="440"/>
      <c r="F141" s="440"/>
      <c r="G141" s="440"/>
      <c r="H141" s="440"/>
    </row>
    <row r="142" spans="1:8" ht="15.75" thickBot="1">
      <c r="B142" s="441" t="s">
        <v>314</v>
      </c>
      <c r="C142" s="441"/>
      <c r="D142" s="441"/>
      <c r="E142" s="441"/>
      <c r="F142" s="441"/>
      <c r="G142" s="441"/>
      <c r="H142" s="441"/>
    </row>
    <row r="143" spans="1:8" s="28" customFormat="1" ht="27">
      <c r="A143" s="125"/>
      <c r="B143" s="217" t="s">
        <v>353</v>
      </c>
      <c r="C143" s="218" t="s">
        <v>354</v>
      </c>
      <c r="D143" s="219" t="s">
        <v>355</v>
      </c>
      <c r="E143" s="238" t="s">
        <v>356</v>
      </c>
      <c r="F143" s="235" t="s">
        <v>1704</v>
      </c>
      <c r="G143" s="218" t="s">
        <v>358</v>
      </c>
      <c r="H143" s="226" t="s">
        <v>1705</v>
      </c>
    </row>
    <row r="144" spans="1:8" ht="38.25">
      <c r="B144" s="234" t="s">
        <v>1434</v>
      </c>
      <c r="C144" s="229" t="s">
        <v>1435</v>
      </c>
      <c r="D144" s="242">
        <v>12</v>
      </c>
      <c r="E144" s="242">
        <v>26</v>
      </c>
      <c r="F144" s="211">
        <v>1.0832999999999999</v>
      </c>
      <c r="G144" s="211">
        <v>2.1665999999999999</v>
      </c>
      <c r="H144" s="229" t="s">
        <v>1436</v>
      </c>
    </row>
    <row r="145" spans="1:8" ht="38.25">
      <c r="B145" s="234" t="s">
        <v>1437</v>
      </c>
      <c r="C145" s="229" t="s">
        <v>1438</v>
      </c>
      <c r="D145" s="242">
        <v>214</v>
      </c>
      <c r="E145" s="242">
        <v>727</v>
      </c>
      <c r="F145" s="211">
        <v>1.2056</v>
      </c>
      <c r="G145" s="252">
        <v>3.3971</v>
      </c>
      <c r="H145" s="229" t="s">
        <v>1439</v>
      </c>
    </row>
    <row r="146" spans="1:8" ht="25.5">
      <c r="B146" s="234" t="s">
        <v>1440</v>
      </c>
      <c r="C146" s="229" t="s">
        <v>1441</v>
      </c>
      <c r="D146" s="242">
        <v>2520</v>
      </c>
      <c r="E146" s="242">
        <v>1781</v>
      </c>
      <c r="F146" s="211">
        <v>0.4587</v>
      </c>
      <c r="G146" s="252">
        <v>0.70669999999999999</v>
      </c>
      <c r="H146" s="229" t="s">
        <v>1442</v>
      </c>
    </row>
    <row r="147" spans="1:8">
      <c r="B147" s="223" t="s">
        <v>2014</v>
      </c>
    </row>
    <row r="149" spans="1:8">
      <c r="B149" s="439" t="s">
        <v>1708</v>
      </c>
      <c r="C149" s="439"/>
      <c r="D149" s="439"/>
      <c r="E149" s="439"/>
      <c r="F149" s="439"/>
      <c r="G149" s="439"/>
      <c r="H149" s="439"/>
    </row>
    <row r="150" spans="1:8">
      <c r="B150" s="440" t="s">
        <v>394</v>
      </c>
      <c r="C150" s="440"/>
      <c r="D150" s="440"/>
      <c r="E150" s="440"/>
      <c r="F150" s="440"/>
      <c r="G150" s="440"/>
      <c r="H150" s="440"/>
    </row>
    <row r="151" spans="1:8" ht="15.75" thickBot="1">
      <c r="B151" s="441" t="s">
        <v>314</v>
      </c>
      <c r="C151" s="441"/>
      <c r="D151" s="441"/>
      <c r="E151" s="441"/>
      <c r="F151" s="441"/>
      <c r="G151" s="441"/>
      <c r="H151" s="441"/>
    </row>
    <row r="152" spans="1:8" s="28" customFormat="1" ht="27">
      <c r="A152" s="125"/>
      <c r="B152" s="217" t="s">
        <v>353</v>
      </c>
      <c r="C152" s="218" t="s">
        <v>354</v>
      </c>
      <c r="D152" s="219" t="s">
        <v>355</v>
      </c>
      <c r="E152" s="238" t="s">
        <v>356</v>
      </c>
      <c r="F152" s="235" t="s">
        <v>1704</v>
      </c>
      <c r="G152" s="218" t="s">
        <v>358</v>
      </c>
      <c r="H152" s="226" t="s">
        <v>1705</v>
      </c>
    </row>
    <row r="153" spans="1:8" ht="56.25" customHeight="1">
      <c r="B153" s="215" t="s">
        <v>1443</v>
      </c>
      <c r="C153" s="215" t="s">
        <v>1444</v>
      </c>
      <c r="D153" s="243" t="s">
        <v>1445</v>
      </c>
      <c r="E153" s="243" t="s">
        <v>1755</v>
      </c>
      <c r="F153" s="211">
        <v>1.0498000000000001</v>
      </c>
      <c r="G153" s="228">
        <v>301.37</v>
      </c>
      <c r="H153" s="229" t="s">
        <v>1446</v>
      </c>
    </row>
    <row r="154" spans="1:8">
      <c r="B154" s="442" t="s">
        <v>2026</v>
      </c>
      <c r="C154" s="442"/>
      <c r="D154" s="442"/>
      <c r="E154" s="442"/>
      <c r="F154" s="442"/>
      <c r="G154" s="442"/>
      <c r="H154" s="442"/>
    </row>
    <row r="155" spans="1:8">
      <c r="B155" s="443" t="s">
        <v>359</v>
      </c>
      <c r="C155" s="443"/>
      <c r="D155" s="443"/>
      <c r="E155" s="443"/>
      <c r="F155" s="443"/>
      <c r="G155" s="443"/>
      <c r="H155" s="443"/>
    </row>
    <row r="156" spans="1:8" ht="26.25">
      <c r="B156" s="223" t="s">
        <v>360</v>
      </c>
    </row>
    <row r="160" spans="1:8">
      <c r="B160" s="439" t="s">
        <v>1708</v>
      </c>
      <c r="C160" s="439"/>
      <c r="D160" s="439"/>
      <c r="E160" s="439"/>
      <c r="F160" s="439"/>
      <c r="G160" s="439"/>
      <c r="H160" s="439"/>
    </row>
    <row r="161" spans="1:8">
      <c r="B161" s="440" t="s">
        <v>395</v>
      </c>
      <c r="C161" s="440"/>
      <c r="D161" s="440"/>
      <c r="E161" s="440"/>
      <c r="F161" s="440"/>
      <c r="G161" s="440"/>
      <c r="H161" s="440"/>
    </row>
    <row r="162" spans="1:8" ht="15.75" thickBot="1">
      <c r="B162" s="441" t="s">
        <v>314</v>
      </c>
      <c r="C162" s="441"/>
      <c r="D162" s="441"/>
      <c r="E162" s="441"/>
      <c r="F162" s="441"/>
      <c r="G162" s="441"/>
      <c r="H162" s="441"/>
    </row>
    <row r="163" spans="1:8" s="28" customFormat="1" ht="27">
      <c r="A163" s="125"/>
      <c r="B163" s="217" t="s">
        <v>353</v>
      </c>
      <c r="C163" s="218" t="s">
        <v>354</v>
      </c>
      <c r="D163" s="219" t="s">
        <v>355</v>
      </c>
      <c r="E163" s="238" t="s">
        <v>356</v>
      </c>
      <c r="F163" s="235" t="s">
        <v>1704</v>
      </c>
      <c r="G163" s="218" t="s">
        <v>358</v>
      </c>
      <c r="H163" s="226" t="s">
        <v>1705</v>
      </c>
    </row>
    <row r="164" spans="1:8" ht="38.25">
      <c r="B164" s="215" t="s">
        <v>1611</v>
      </c>
      <c r="C164" s="215" t="s">
        <v>1612</v>
      </c>
      <c r="D164" s="242">
        <v>6300</v>
      </c>
      <c r="E164" s="242">
        <v>5733</v>
      </c>
      <c r="F164" s="211">
        <v>0.44</v>
      </c>
      <c r="G164" s="215" t="s">
        <v>1447</v>
      </c>
      <c r="H164" s="229" t="s">
        <v>1448</v>
      </c>
    </row>
    <row r="165" spans="1:8">
      <c r="B165" s="442" t="s">
        <v>2027</v>
      </c>
      <c r="C165" s="442"/>
      <c r="D165" s="442"/>
      <c r="E165" s="442"/>
      <c r="F165" s="442"/>
      <c r="G165" s="442"/>
      <c r="H165" s="442"/>
    </row>
    <row r="166" spans="1:8">
      <c r="B166" s="443" t="s">
        <v>359</v>
      </c>
      <c r="C166" s="443"/>
      <c r="D166" s="443"/>
      <c r="E166" s="443"/>
      <c r="F166" s="443"/>
      <c r="G166" s="443"/>
      <c r="H166" s="443"/>
    </row>
    <row r="167" spans="1:8" ht="26.25">
      <c r="B167" s="223" t="s">
        <v>360</v>
      </c>
    </row>
  </sheetData>
  <mergeCells count="88">
    <mergeCell ref="B20:H20"/>
    <mergeCell ref="B21:H21"/>
    <mergeCell ref="B22:H22"/>
    <mergeCell ref="B25:H25"/>
    <mergeCell ref="B11:H11"/>
    <mergeCell ref="B12:H12"/>
    <mergeCell ref="B13:H13"/>
    <mergeCell ref="B16:H16"/>
    <mergeCell ref="B17:H17"/>
    <mergeCell ref="B2:H2"/>
    <mergeCell ref="B3:H3"/>
    <mergeCell ref="B4:H4"/>
    <mergeCell ref="B7:H7"/>
    <mergeCell ref="B8:H8"/>
    <mergeCell ref="B26:H26"/>
    <mergeCell ref="B29:H29"/>
    <mergeCell ref="B30:H30"/>
    <mergeCell ref="B31:H31"/>
    <mergeCell ref="B36:H36"/>
    <mergeCell ref="B37:H37"/>
    <mergeCell ref="B50:H50"/>
    <mergeCell ref="B51:H51"/>
    <mergeCell ref="B52:H52"/>
    <mergeCell ref="B55:H55"/>
    <mergeCell ref="A48:XFD48"/>
    <mergeCell ref="B41:H41"/>
    <mergeCell ref="B42:H42"/>
    <mergeCell ref="B43:H43"/>
    <mergeCell ref="B46:H46"/>
    <mergeCell ref="B47:H47"/>
    <mergeCell ref="B56:H56"/>
    <mergeCell ref="B59:H59"/>
    <mergeCell ref="B60:H60"/>
    <mergeCell ref="B61:H61"/>
    <mergeCell ref="B64:H64"/>
    <mergeCell ref="B65:H65"/>
    <mergeCell ref="B68:H68"/>
    <mergeCell ref="B69:H69"/>
    <mergeCell ref="B70:H70"/>
    <mergeCell ref="B73:H73"/>
    <mergeCell ref="B74:H74"/>
    <mergeCell ref="B77:H77"/>
    <mergeCell ref="B78:H78"/>
    <mergeCell ref="B79:H79"/>
    <mergeCell ref="B82:H82"/>
    <mergeCell ref="B83:H83"/>
    <mergeCell ref="B86:H86"/>
    <mergeCell ref="B87:H87"/>
    <mergeCell ref="B88:H88"/>
    <mergeCell ref="B91:H91"/>
    <mergeCell ref="B84:H84"/>
    <mergeCell ref="B85:H85"/>
    <mergeCell ref="B92:H92"/>
    <mergeCell ref="B95:H95"/>
    <mergeCell ref="B96:H96"/>
    <mergeCell ref="B97:H97"/>
    <mergeCell ref="B100:H100"/>
    <mergeCell ref="B101:H101"/>
    <mergeCell ref="B104:H104"/>
    <mergeCell ref="B105:H105"/>
    <mergeCell ref="B106:H106"/>
    <mergeCell ref="B111:H111"/>
    <mergeCell ref="B112:H112"/>
    <mergeCell ref="B108:B110"/>
    <mergeCell ref="B116:H116"/>
    <mergeCell ref="B117:H117"/>
    <mergeCell ref="B118:H118"/>
    <mergeCell ref="B124:H124"/>
    <mergeCell ref="B120:B122"/>
    <mergeCell ref="B123:H123"/>
    <mergeCell ref="B140:H140"/>
    <mergeCell ref="B141:H141"/>
    <mergeCell ref="B142:H142"/>
    <mergeCell ref="B128:H128"/>
    <mergeCell ref="B129:H129"/>
    <mergeCell ref="B130:H130"/>
    <mergeCell ref="B136:H136"/>
    <mergeCell ref="B135:G135"/>
    <mergeCell ref="B149:H149"/>
    <mergeCell ref="B150:H150"/>
    <mergeCell ref="B151:H151"/>
    <mergeCell ref="B154:H154"/>
    <mergeCell ref="B155:H155"/>
    <mergeCell ref="B160:H160"/>
    <mergeCell ref="B161:H161"/>
    <mergeCell ref="B162:H162"/>
    <mergeCell ref="B165:H165"/>
    <mergeCell ref="B166:H166"/>
  </mergeCell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711D5E-9497-4CA0-AF9E-082D0F1CF03A}">
  <sheetPr>
    <tabColor theme="7"/>
  </sheetPr>
  <dimension ref="B3:E196"/>
  <sheetViews>
    <sheetView showGridLines="0" topLeftCell="A106" zoomScale="110" zoomScaleNormal="110" workbookViewId="0">
      <selection activeCell="C19" sqref="C19"/>
    </sheetView>
  </sheetViews>
  <sheetFormatPr baseColWidth="10" defaultColWidth="11.42578125" defaultRowHeight="15"/>
  <cols>
    <col min="2" max="2" width="18.7109375" style="76" customWidth="1"/>
    <col min="3" max="5" width="30.7109375" style="76" customWidth="1"/>
  </cols>
  <sheetData>
    <row r="3" spans="2:5">
      <c r="B3" s="377" t="s">
        <v>361</v>
      </c>
      <c r="C3" s="377"/>
      <c r="D3" s="377"/>
      <c r="E3" s="377"/>
    </row>
    <row r="4" spans="2:5">
      <c r="B4" s="384" t="s">
        <v>1387</v>
      </c>
      <c r="C4" s="384"/>
      <c r="D4" s="384"/>
      <c r="E4" s="384"/>
    </row>
    <row r="5" spans="2:5" ht="15.75" thickBot="1">
      <c r="B5" s="418" t="s">
        <v>362</v>
      </c>
      <c r="C5" s="418"/>
      <c r="D5" s="418"/>
      <c r="E5" s="418"/>
    </row>
    <row r="6" spans="2:5" ht="39" customHeight="1">
      <c r="B6" s="1" t="s">
        <v>363</v>
      </c>
      <c r="C6" s="1" t="s">
        <v>336</v>
      </c>
      <c r="D6" s="1" t="s">
        <v>337</v>
      </c>
      <c r="E6" s="1" t="s">
        <v>338</v>
      </c>
    </row>
    <row r="7" spans="2:5">
      <c r="B7" s="209" t="s">
        <v>1306</v>
      </c>
      <c r="C7" s="209" t="s">
        <v>1306</v>
      </c>
      <c r="D7" s="209" t="s">
        <v>1306</v>
      </c>
      <c r="E7" s="209" t="s">
        <v>1306</v>
      </c>
    </row>
    <row r="8" spans="2:5">
      <c r="B8" s="55"/>
      <c r="C8" s="56"/>
      <c r="D8" s="55"/>
      <c r="E8" s="55"/>
    </row>
    <row r="9" spans="2:5">
      <c r="B9" s="461" t="s">
        <v>2043</v>
      </c>
      <c r="C9" s="461"/>
      <c r="D9" s="461"/>
      <c r="E9" s="461"/>
    </row>
    <row r="10" spans="2:5">
      <c r="B10" s="459" t="s">
        <v>364</v>
      </c>
      <c r="C10" s="459"/>
      <c r="D10" s="459"/>
      <c r="E10" s="459"/>
    </row>
    <row r="11" spans="2:5">
      <c r="B11" s="207" t="s">
        <v>342</v>
      </c>
      <c r="C11" s="207"/>
      <c r="D11" s="207"/>
      <c r="E11" s="207"/>
    </row>
    <row r="12" spans="2:5">
      <c r="B12" s="207" t="s">
        <v>343</v>
      </c>
      <c r="C12" s="207"/>
      <c r="D12" s="207"/>
      <c r="E12" s="207"/>
    </row>
    <row r="14" spans="2:5">
      <c r="B14" s="377" t="s">
        <v>361</v>
      </c>
      <c r="C14" s="377"/>
      <c r="D14" s="377"/>
      <c r="E14" s="377"/>
    </row>
    <row r="15" spans="2:5">
      <c r="B15" s="384" t="s">
        <v>381</v>
      </c>
      <c r="C15" s="384"/>
      <c r="D15" s="384"/>
      <c r="E15" s="384"/>
    </row>
    <row r="16" spans="2:5" ht="15.75" thickBot="1">
      <c r="B16" s="418" t="s">
        <v>362</v>
      </c>
      <c r="C16" s="418"/>
      <c r="D16" s="418"/>
      <c r="E16" s="418"/>
    </row>
    <row r="17" spans="2:5" ht="37.5" customHeight="1">
      <c r="B17" s="1" t="s">
        <v>363</v>
      </c>
      <c r="C17" s="1" t="s">
        <v>336</v>
      </c>
      <c r="D17" s="1" t="s">
        <v>337</v>
      </c>
      <c r="E17" s="1" t="s">
        <v>338</v>
      </c>
    </row>
    <row r="18" spans="2:5">
      <c r="B18" s="209" t="s">
        <v>1306</v>
      </c>
      <c r="C18" s="209" t="s">
        <v>1306</v>
      </c>
      <c r="D18" s="209" t="s">
        <v>1306</v>
      </c>
      <c r="E18" s="209" t="s">
        <v>1306</v>
      </c>
    </row>
    <row r="19" spans="2:5">
      <c r="B19" s="55"/>
      <c r="C19" s="56"/>
      <c r="D19" s="55"/>
      <c r="E19" s="55"/>
    </row>
    <row r="20" spans="2:5">
      <c r="B20" s="461" t="s">
        <v>2036</v>
      </c>
      <c r="C20" s="461"/>
      <c r="D20" s="461"/>
      <c r="E20" s="461"/>
    </row>
    <row r="21" spans="2:5">
      <c r="B21" s="459" t="s">
        <v>364</v>
      </c>
      <c r="C21" s="459"/>
      <c r="D21" s="459"/>
      <c r="E21" s="459"/>
    </row>
    <row r="22" spans="2:5">
      <c r="B22" s="207" t="s">
        <v>342</v>
      </c>
      <c r="C22" s="207"/>
      <c r="D22" s="207"/>
      <c r="E22" s="207"/>
    </row>
    <row r="23" spans="2:5">
      <c r="B23" s="207" t="s">
        <v>343</v>
      </c>
      <c r="C23" s="207"/>
      <c r="D23" s="207"/>
      <c r="E23" s="207"/>
    </row>
    <row r="26" spans="2:5">
      <c r="B26" s="377" t="s">
        <v>361</v>
      </c>
      <c r="C26" s="377"/>
      <c r="D26" s="377"/>
      <c r="E26" s="377"/>
    </row>
    <row r="27" spans="2:5">
      <c r="B27" s="384" t="s">
        <v>382</v>
      </c>
      <c r="C27" s="384"/>
      <c r="D27" s="384"/>
      <c r="E27" s="384"/>
    </row>
    <row r="28" spans="2:5" ht="15.75" thickBot="1">
      <c r="B28" s="418" t="s">
        <v>362</v>
      </c>
      <c r="C28" s="418"/>
      <c r="D28" s="418"/>
      <c r="E28" s="418"/>
    </row>
    <row r="29" spans="2:5" ht="29.25" customHeight="1">
      <c r="B29" s="1" t="s">
        <v>363</v>
      </c>
      <c r="C29" s="1" t="s">
        <v>336</v>
      </c>
      <c r="D29" s="1" t="s">
        <v>337</v>
      </c>
      <c r="E29" s="1" t="s">
        <v>338</v>
      </c>
    </row>
    <row r="30" spans="2:5">
      <c r="B30" s="209" t="s">
        <v>1306</v>
      </c>
      <c r="C30" s="209" t="s">
        <v>1306</v>
      </c>
      <c r="D30" s="209" t="s">
        <v>1306</v>
      </c>
      <c r="E30" s="209" t="s">
        <v>1306</v>
      </c>
    </row>
    <row r="31" spans="2:5">
      <c r="B31" s="461" t="s">
        <v>2037</v>
      </c>
      <c r="C31" s="461"/>
      <c r="D31" s="461"/>
      <c r="E31" s="461"/>
    </row>
    <row r="32" spans="2:5">
      <c r="B32" s="459" t="s">
        <v>364</v>
      </c>
      <c r="C32" s="459"/>
      <c r="D32" s="459"/>
      <c r="E32" s="459"/>
    </row>
    <row r="33" spans="2:5">
      <c r="B33" s="207" t="s">
        <v>342</v>
      </c>
      <c r="C33" s="207"/>
      <c r="D33" s="207"/>
      <c r="E33" s="207"/>
    </row>
    <row r="34" spans="2:5">
      <c r="B34" s="207" t="s">
        <v>343</v>
      </c>
      <c r="C34" s="207"/>
      <c r="D34" s="207"/>
      <c r="E34" s="207"/>
    </row>
    <row r="36" spans="2:5">
      <c r="B36" s="377" t="s">
        <v>361</v>
      </c>
      <c r="C36" s="377"/>
      <c r="D36" s="377"/>
      <c r="E36" s="377"/>
    </row>
    <row r="37" spans="2:5">
      <c r="B37" s="384" t="s">
        <v>383</v>
      </c>
      <c r="C37" s="384"/>
      <c r="D37" s="384"/>
      <c r="E37" s="384"/>
    </row>
    <row r="38" spans="2:5" ht="15.75" thickBot="1">
      <c r="B38" s="418" t="s">
        <v>362</v>
      </c>
      <c r="C38" s="418"/>
      <c r="D38" s="418"/>
      <c r="E38" s="418"/>
    </row>
    <row r="39" spans="2:5" ht="37.5" customHeight="1">
      <c r="B39" s="1" t="s">
        <v>363</v>
      </c>
      <c r="C39" s="1" t="s">
        <v>336</v>
      </c>
      <c r="D39" s="1" t="s">
        <v>337</v>
      </c>
      <c r="E39" s="1" t="s">
        <v>338</v>
      </c>
    </row>
    <row r="40" spans="2:5" ht="223.5" customHeight="1">
      <c r="B40" s="31" t="s">
        <v>1640</v>
      </c>
      <c r="C40" s="31" t="s">
        <v>1641</v>
      </c>
      <c r="D40" s="31" t="s">
        <v>1643</v>
      </c>
      <c r="E40" s="31" t="s">
        <v>1642</v>
      </c>
    </row>
    <row r="41" spans="2:5" ht="57.75" customHeight="1">
      <c r="B41" s="460" t="s">
        <v>1644</v>
      </c>
      <c r="C41" s="460"/>
      <c r="D41" s="460"/>
      <c r="E41" s="460"/>
    </row>
    <row r="42" spans="2:5">
      <c r="B42" s="207"/>
      <c r="C42" s="207"/>
      <c r="D42" s="207"/>
      <c r="E42" s="207"/>
    </row>
    <row r="43" spans="2:5">
      <c r="B43" s="207"/>
      <c r="C43" s="207"/>
      <c r="D43" s="207"/>
      <c r="E43" s="207"/>
    </row>
    <row r="45" spans="2:5">
      <c r="B45" s="377" t="s">
        <v>361</v>
      </c>
      <c r="C45" s="377"/>
      <c r="D45" s="377"/>
      <c r="E45" s="377"/>
    </row>
    <row r="46" spans="2:5">
      <c r="B46" s="384" t="s">
        <v>384</v>
      </c>
      <c r="C46" s="384"/>
      <c r="D46" s="384"/>
      <c r="E46" s="384"/>
    </row>
    <row r="47" spans="2:5" ht="15.75" thickBot="1">
      <c r="B47" s="418" t="s">
        <v>362</v>
      </c>
      <c r="C47" s="418"/>
      <c r="D47" s="418"/>
      <c r="E47" s="418"/>
    </row>
    <row r="48" spans="2:5" ht="35.25" customHeight="1">
      <c r="B48" s="1" t="s">
        <v>363</v>
      </c>
      <c r="C48" s="1" t="s">
        <v>336</v>
      </c>
      <c r="D48" s="1" t="s">
        <v>337</v>
      </c>
      <c r="E48" s="1" t="s">
        <v>338</v>
      </c>
    </row>
    <row r="49" spans="2:5" ht="38.25">
      <c r="B49" s="208" t="s">
        <v>1396</v>
      </c>
      <c r="C49" s="210" t="s">
        <v>1306</v>
      </c>
      <c r="D49" s="210" t="s">
        <v>1306</v>
      </c>
      <c r="E49" s="208" t="s">
        <v>1683</v>
      </c>
    </row>
    <row r="50" spans="2:5" ht="59.25" customHeight="1">
      <c r="B50" s="462" t="s">
        <v>1749</v>
      </c>
      <c r="C50" s="461"/>
      <c r="D50" s="461"/>
      <c r="E50" s="461"/>
    </row>
    <row r="51" spans="2:5">
      <c r="B51" s="459" t="s">
        <v>364</v>
      </c>
      <c r="C51" s="459"/>
      <c r="D51" s="459"/>
      <c r="E51" s="459"/>
    </row>
    <row r="52" spans="2:5">
      <c r="B52" s="207" t="s">
        <v>342</v>
      </c>
      <c r="C52" s="207"/>
      <c r="D52" s="207"/>
      <c r="E52" s="207"/>
    </row>
    <row r="53" spans="2:5">
      <c r="B53" s="207" t="s">
        <v>343</v>
      </c>
      <c r="C53" s="207"/>
      <c r="D53" s="207"/>
      <c r="E53" s="207"/>
    </row>
    <row r="55" spans="2:5">
      <c r="B55" s="377" t="s">
        <v>361</v>
      </c>
      <c r="C55" s="377"/>
      <c r="D55" s="377"/>
      <c r="E55" s="377"/>
    </row>
    <row r="56" spans="2:5">
      <c r="B56" s="384" t="s">
        <v>385</v>
      </c>
      <c r="C56" s="384"/>
      <c r="D56" s="384"/>
      <c r="E56" s="384"/>
    </row>
    <row r="57" spans="2:5" ht="15.75" thickBot="1">
      <c r="B57" s="418" t="s">
        <v>362</v>
      </c>
      <c r="C57" s="418"/>
      <c r="D57" s="418"/>
      <c r="E57" s="418"/>
    </row>
    <row r="58" spans="2:5" ht="32.25" customHeight="1">
      <c r="B58" s="1" t="s">
        <v>363</v>
      </c>
      <c r="C58" s="1" t="s">
        <v>336</v>
      </c>
      <c r="D58" s="1" t="s">
        <v>337</v>
      </c>
      <c r="E58" s="1" t="s">
        <v>338</v>
      </c>
    </row>
    <row r="59" spans="2:5" ht="42.75" customHeight="1">
      <c r="B59" s="208" t="s">
        <v>1396</v>
      </c>
      <c r="C59" s="210" t="s">
        <v>1306</v>
      </c>
      <c r="D59" s="210" t="s">
        <v>1306</v>
      </c>
      <c r="E59" s="208" t="s">
        <v>1683</v>
      </c>
    </row>
    <row r="60" spans="2:5">
      <c r="B60" s="55"/>
      <c r="C60" s="56"/>
      <c r="D60" s="55"/>
      <c r="E60" s="55"/>
    </row>
    <row r="61" spans="2:5">
      <c r="B61" s="461" t="s">
        <v>1750</v>
      </c>
      <c r="C61" s="461"/>
      <c r="D61" s="461"/>
      <c r="E61" s="461"/>
    </row>
    <row r="62" spans="2:5">
      <c r="B62" s="459" t="s">
        <v>364</v>
      </c>
      <c r="C62" s="459"/>
      <c r="D62" s="459"/>
      <c r="E62" s="459"/>
    </row>
    <row r="63" spans="2:5">
      <c r="B63" s="207" t="s">
        <v>342</v>
      </c>
      <c r="C63" s="207"/>
      <c r="D63" s="207"/>
      <c r="E63" s="207"/>
    </row>
    <row r="64" spans="2:5">
      <c r="B64" s="207" t="s">
        <v>343</v>
      </c>
      <c r="C64" s="207"/>
      <c r="D64" s="207"/>
      <c r="E64" s="207"/>
    </row>
    <row r="65" spans="2:5">
      <c r="B65" s="207"/>
      <c r="C65" s="207"/>
      <c r="D65" s="207"/>
      <c r="E65" s="207"/>
    </row>
    <row r="66" spans="2:5">
      <c r="B66" s="377" t="s">
        <v>361</v>
      </c>
      <c r="C66" s="377"/>
      <c r="D66" s="377"/>
      <c r="E66" s="377"/>
    </row>
    <row r="67" spans="2:5">
      <c r="B67" s="384" t="s">
        <v>386</v>
      </c>
      <c r="C67" s="384"/>
      <c r="D67" s="384"/>
      <c r="E67" s="384"/>
    </row>
    <row r="68" spans="2:5" ht="15.75" thickBot="1">
      <c r="B68" s="418" t="s">
        <v>362</v>
      </c>
      <c r="C68" s="418"/>
      <c r="D68" s="418"/>
      <c r="E68" s="418"/>
    </row>
    <row r="69" spans="2:5">
      <c r="B69" s="1" t="s">
        <v>363</v>
      </c>
      <c r="C69" s="1" t="s">
        <v>336</v>
      </c>
      <c r="D69" s="1" t="s">
        <v>337</v>
      </c>
      <c r="E69" s="1" t="s">
        <v>338</v>
      </c>
    </row>
    <row r="70" spans="2:5" s="18" customFormat="1" ht="43.5" customHeight="1">
      <c r="B70" s="208" t="s">
        <v>1396</v>
      </c>
      <c r="C70" s="210" t="s">
        <v>1306</v>
      </c>
      <c r="D70" s="210" t="s">
        <v>1306</v>
      </c>
      <c r="E70" s="208" t="s">
        <v>1683</v>
      </c>
    </row>
    <row r="71" spans="2:5">
      <c r="B71" s="459" t="s">
        <v>364</v>
      </c>
      <c r="C71" s="459"/>
      <c r="D71" s="459"/>
      <c r="E71" s="459"/>
    </row>
    <row r="72" spans="2:5">
      <c r="B72" s="207" t="s">
        <v>342</v>
      </c>
      <c r="C72" s="207"/>
      <c r="D72" s="207"/>
      <c r="E72" s="207"/>
    </row>
    <row r="73" spans="2:5">
      <c r="B73" s="207" t="s">
        <v>343</v>
      </c>
      <c r="C73" s="207"/>
      <c r="D73" s="207"/>
      <c r="E73" s="207"/>
    </row>
    <row r="75" spans="2:5">
      <c r="B75" s="377" t="s">
        <v>361</v>
      </c>
      <c r="C75" s="377"/>
      <c r="D75" s="377"/>
      <c r="E75" s="377"/>
    </row>
    <row r="76" spans="2:5">
      <c r="B76" s="384" t="s">
        <v>387</v>
      </c>
      <c r="C76" s="384"/>
      <c r="D76" s="384"/>
      <c r="E76" s="384"/>
    </row>
    <row r="77" spans="2:5" ht="15.75" thickBot="1">
      <c r="B77" s="418" t="s">
        <v>362</v>
      </c>
      <c r="C77" s="418"/>
      <c r="D77" s="418"/>
      <c r="E77" s="418"/>
    </row>
    <row r="78" spans="2:5" ht="30.75" customHeight="1">
      <c r="B78" s="1" t="s">
        <v>363</v>
      </c>
      <c r="C78" s="1" t="s">
        <v>336</v>
      </c>
      <c r="D78" s="1" t="s">
        <v>337</v>
      </c>
      <c r="E78" s="1" t="s">
        <v>338</v>
      </c>
    </row>
    <row r="79" spans="2:5" ht="38.25">
      <c r="B79" s="154" t="s">
        <v>1396</v>
      </c>
      <c r="C79" s="210" t="s">
        <v>1306</v>
      </c>
      <c r="D79" s="210" t="s">
        <v>1306</v>
      </c>
      <c r="E79" s="208" t="s">
        <v>1683</v>
      </c>
    </row>
    <row r="80" spans="2:5">
      <c r="B80" s="461" t="s">
        <v>1750</v>
      </c>
      <c r="C80" s="461"/>
      <c r="D80" s="461"/>
      <c r="E80" s="461"/>
    </row>
    <row r="81" spans="2:5" ht="8.25" customHeight="1">
      <c r="B81" s="459" t="s">
        <v>364</v>
      </c>
      <c r="C81" s="459"/>
      <c r="D81" s="459"/>
      <c r="E81" s="459"/>
    </row>
    <row r="82" spans="2:5">
      <c r="B82" s="207" t="s">
        <v>342</v>
      </c>
      <c r="C82" s="207"/>
      <c r="D82" s="207"/>
      <c r="E82" s="207"/>
    </row>
    <row r="83" spans="2:5">
      <c r="B83" s="207" t="s">
        <v>343</v>
      </c>
      <c r="C83" s="207"/>
      <c r="D83" s="207"/>
      <c r="E83" s="207"/>
    </row>
    <row r="88" spans="2:5">
      <c r="B88" s="377" t="s">
        <v>361</v>
      </c>
      <c r="C88" s="377"/>
      <c r="D88" s="377"/>
      <c r="E88" s="377"/>
    </row>
    <row r="89" spans="2:5">
      <c r="B89" s="384" t="s">
        <v>388</v>
      </c>
      <c r="C89" s="384"/>
      <c r="D89" s="384"/>
      <c r="E89" s="384"/>
    </row>
    <row r="90" spans="2:5" ht="15.75" thickBot="1">
      <c r="B90" s="418" t="s">
        <v>362</v>
      </c>
      <c r="C90" s="418"/>
      <c r="D90" s="418"/>
      <c r="E90" s="418"/>
    </row>
    <row r="91" spans="2:5" ht="30" customHeight="1">
      <c r="B91" s="1" t="s">
        <v>363</v>
      </c>
      <c r="C91" s="1" t="s">
        <v>336</v>
      </c>
      <c r="D91" s="1" t="s">
        <v>337</v>
      </c>
      <c r="E91" s="1" t="s">
        <v>338</v>
      </c>
    </row>
    <row r="92" spans="2:5" ht="44.25" customHeight="1">
      <c r="B92" s="31" t="s">
        <v>1396</v>
      </c>
      <c r="C92" s="210" t="s">
        <v>1306</v>
      </c>
      <c r="D92" s="210" t="s">
        <v>1306</v>
      </c>
      <c r="E92" s="208" t="s">
        <v>1683</v>
      </c>
    </row>
    <row r="93" spans="2:5">
      <c r="B93" s="461" t="s">
        <v>1750</v>
      </c>
      <c r="C93" s="461"/>
      <c r="D93" s="461"/>
      <c r="E93" s="461"/>
    </row>
    <row r="94" spans="2:5">
      <c r="B94" s="459" t="s">
        <v>364</v>
      </c>
      <c r="C94" s="459"/>
      <c r="D94" s="459"/>
      <c r="E94" s="459"/>
    </row>
    <row r="95" spans="2:5">
      <c r="B95" s="207" t="s">
        <v>342</v>
      </c>
      <c r="C95" s="207"/>
      <c r="D95" s="207"/>
      <c r="E95" s="207"/>
    </row>
    <row r="96" spans="2:5">
      <c r="B96" s="207" t="s">
        <v>343</v>
      </c>
      <c r="C96" s="207"/>
      <c r="D96" s="207"/>
      <c r="E96" s="207"/>
    </row>
    <row r="100" spans="2:5">
      <c r="B100" s="377" t="s">
        <v>361</v>
      </c>
      <c r="C100" s="377"/>
      <c r="D100" s="377"/>
      <c r="E100" s="377"/>
    </row>
    <row r="101" spans="2:5">
      <c r="B101" s="384" t="s">
        <v>389</v>
      </c>
      <c r="C101" s="384"/>
      <c r="D101" s="384"/>
      <c r="E101" s="384"/>
    </row>
    <row r="102" spans="2:5" ht="15.75" thickBot="1">
      <c r="B102" s="418" t="s">
        <v>362</v>
      </c>
      <c r="C102" s="418"/>
      <c r="D102" s="418"/>
      <c r="E102" s="418"/>
    </row>
    <row r="103" spans="2:5" ht="34.5" customHeight="1">
      <c r="B103" s="1" t="s">
        <v>363</v>
      </c>
      <c r="C103" s="1" t="s">
        <v>336</v>
      </c>
      <c r="D103" s="1" t="s">
        <v>337</v>
      </c>
      <c r="E103" s="1" t="s">
        <v>338</v>
      </c>
    </row>
    <row r="104" spans="2:5" ht="42.75" customHeight="1">
      <c r="B104" s="154" t="s">
        <v>1396</v>
      </c>
      <c r="C104" s="210" t="s">
        <v>1306</v>
      </c>
      <c r="D104" s="210" t="s">
        <v>1306</v>
      </c>
      <c r="E104" s="208" t="s">
        <v>1683</v>
      </c>
    </row>
    <row r="105" spans="2:5">
      <c r="B105" s="461" t="s">
        <v>1750</v>
      </c>
      <c r="C105" s="461"/>
      <c r="D105" s="461"/>
      <c r="E105" s="461"/>
    </row>
    <row r="106" spans="2:5">
      <c r="B106" s="459" t="s">
        <v>364</v>
      </c>
      <c r="C106" s="459"/>
      <c r="D106" s="459"/>
      <c r="E106" s="459"/>
    </row>
    <row r="107" spans="2:5">
      <c r="B107" s="207" t="s">
        <v>342</v>
      </c>
      <c r="C107" s="207"/>
      <c r="D107" s="207"/>
      <c r="E107" s="207"/>
    </row>
    <row r="108" spans="2:5">
      <c r="B108" s="207" t="s">
        <v>343</v>
      </c>
      <c r="C108" s="207"/>
      <c r="D108" s="207"/>
      <c r="E108" s="207"/>
    </row>
    <row r="112" spans="2:5">
      <c r="B112" s="377" t="s">
        <v>361</v>
      </c>
      <c r="C112" s="377"/>
      <c r="D112" s="377"/>
      <c r="E112" s="377"/>
    </row>
    <row r="113" spans="2:5">
      <c r="B113" s="384" t="s">
        <v>390</v>
      </c>
      <c r="C113" s="384"/>
      <c r="D113" s="384"/>
      <c r="E113" s="384"/>
    </row>
    <row r="114" spans="2:5" ht="15.75" thickBot="1">
      <c r="B114" s="418" t="s">
        <v>362</v>
      </c>
      <c r="C114" s="418"/>
      <c r="D114" s="418"/>
      <c r="E114" s="418"/>
    </row>
    <row r="115" spans="2:5" ht="30" customHeight="1">
      <c r="B115" s="1" t="s">
        <v>363</v>
      </c>
      <c r="C115" s="1" t="s">
        <v>336</v>
      </c>
      <c r="D115" s="1" t="s">
        <v>337</v>
      </c>
      <c r="E115" s="1" t="s">
        <v>338</v>
      </c>
    </row>
    <row r="116" spans="2:5" ht="25.5">
      <c r="B116" s="210" t="s">
        <v>1401</v>
      </c>
      <c r="C116" s="100" t="s">
        <v>1306</v>
      </c>
      <c r="D116" s="100" t="s">
        <v>1306</v>
      </c>
      <c r="E116" s="100" t="s">
        <v>1306</v>
      </c>
    </row>
    <row r="117" spans="2:5">
      <c r="B117" s="470" t="s">
        <v>1751</v>
      </c>
      <c r="C117" s="470"/>
      <c r="D117" s="470"/>
      <c r="E117" s="470"/>
    </row>
    <row r="118" spans="2:5">
      <c r="B118" s="459" t="s">
        <v>364</v>
      </c>
      <c r="C118" s="459"/>
      <c r="D118" s="459"/>
      <c r="E118" s="459"/>
    </row>
    <row r="119" spans="2:5">
      <c r="B119" s="207" t="s">
        <v>342</v>
      </c>
      <c r="C119" s="207"/>
      <c r="D119" s="207"/>
      <c r="E119" s="207"/>
    </row>
    <row r="120" spans="2:5">
      <c r="B120" s="207" t="s">
        <v>343</v>
      </c>
      <c r="C120" s="207"/>
      <c r="D120" s="207"/>
      <c r="E120" s="207"/>
    </row>
    <row r="125" spans="2:5">
      <c r="B125" s="377" t="s">
        <v>361</v>
      </c>
      <c r="C125" s="377"/>
      <c r="D125" s="377"/>
      <c r="E125" s="377"/>
    </row>
    <row r="126" spans="2:5">
      <c r="B126" s="384" t="s">
        <v>391</v>
      </c>
      <c r="C126" s="384"/>
      <c r="D126" s="384"/>
      <c r="E126" s="384"/>
    </row>
    <row r="127" spans="2:5" ht="15.75" thickBot="1">
      <c r="B127" s="418" t="s">
        <v>362</v>
      </c>
      <c r="C127" s="418"/>
      <c r="D127" s="418"/>
      <c r="E127" s="418"/>
    </row>
    <row r="128" spans="2:5" ht="35.25" customHeight="1">
      <c r="B128" s="1" t="s">
        <v>363</v>
      </c>
      <c r="C128" s="1" t="s">
        <v>336</v>
      </c>
      <c r="D128" s="1" t="s">
        <v>337</v>
      </c>
      <c r="E128" s="1" t="s">
        <v>338</v>
      </c>
    </row>
    <row r="129" spans="2:5">
      <c r="B129" s="100" t="s">
        <v>1306</v>
      </c>
      <c r="C129" s="100" t="s">
        <v>1306</v>
      </c>
      <c r="D129" s="100" t="s">
        <v>1306</v>
      </c>
      <c r="E129" s="100" t="s">
        <v>1306</v>
      </c>
    </row>
    <row r="130" spans="2:5">
      <c r="B130" s="461" t="s">
        <v>2007</v>
      </c>
      <c r="C130" s="461"/>
      <c r="D130" s="461"/>
      <c r="E130" s="461"/>
    </row>
    <row r="131" spans="2:5">
      <c r="B131" s="459" t="s">
        <v>364</v>
      </c>
      <c r="C131" s="459"/>
      <c r="D131" s="459"/>
      <c r="E131" s="459"/>
    </row>
    <row r="132" spans="2:5">
      <c r="B132" s="207" t="s">
        <v>342</v>
      </c>
      <c r="C132" s="207"/>
      <c r="D132" s="207"/>
      <c r="E132" s="207"/>
    </row>
    <row r="133" spans="2:5">
      <c r="B133" s="207" t="s">
        <v>343</v>
      </c>
      <c r="C133" s="207"/>
      <c r="D133" s="207"/>
      <c r="E133" s="207"/>
    </row>
    <row r="136" spans="2:5">
      <c r="B136" s="377" t="s">
        <v>361</v>
      </c>
      <c r="C136" s="377"/>
      <c r="D136" s="377"/>
      <c r="E136" s="377"/>
    </row>
    <row r="137" spans="2:5">
      <c r="B137" s="384" t="s">
        <v>392</v>
      </c>
      <c r="C137" s="384"/>
      <c r="D137" s="384"/>
      <c r="E137" s="384"/>
    </row>
    <row r="138" spans="2:5" ht="15.75" thickBot="1">
      <c r="B138" s="418" t="s">
        <v>362</v>
      </c>
      <c r="C138" s="418"/>
      <c r="D138" s="418"/>
      <c r="E138" s="418"/>
    </row>
    <row r="139" spans="2:5" ht="36.75" customHeight="1">
      <c r="B139" s="1" t="s">
        <v>363</v>
      </c>
      <c r="C139" s="1" t="s">
        <v>336</v>
      </c>
      <c r="D139" s="1" t="s">
        <v>337</v>
      </c>
      <c r="E139" s="1" t="s">
        <v>338</v>
      </c>
    </row>
    <row r="140" spans="2:5">
      <c r="B140" s="100" t="s">
        <v>1306</v>
      </c>
      <c r="C140" s="100" t="s">
        <v>1306</v>
      </c>
      <c r="D140" s="100" t="s">
        <v>1306</v>
      </c>
      <c r="E140" s="100" t="s">
        <v>1306</v>
      </c>
    </row>
    <row r="141" spans="2:5">
      <c r="B141" s="461" t="s">
        <v>2008</v>
      </c>
      <c r="C141" s="461"/>
      <c r="D141" s="461"/>
      <c r="E141" s="461"/>
    </row>
    <row r="142" spans="2:5">
      <c r="B142" s="459" t="s">
        <v>364</v>
      </c>
      <c r="C142" s="459"/>
      <c r="D142" s="459"/>
      <c r="E142" s="459"/>
    </row>
    <row r="143" spans="2:5">
      <c r="B143" s="207" t="s">
        <v>342</v>
      </c>
      <c r="C143" s="207"/>
      <c r="D143" s="207"/>
      <c r="E143" s="207"/>
    </row>
    <row r="144" spans="2:5">
      <c r="B144" s="207" t="s">
        <v>343</v>
      </c>
      <c r="C144" s="207"/>
      <c r="D144" s="207"/>
      <c r="E144" s="207"/>
    </row>
    <row r="150" spans="2:5">
      <c r="B150" s="377" t="s">
        <v>361</v>
      </c>
      <c r="C150" s="377"/>
      <c r="D150" s="377"/>
      <c r="E150" s="377"/>
    </row>
    <row r="151" spans="2:5">
      <c r="B151" s="384" t="s">
        <v>393</v>
      </c>
      <c r="C151" s="384"/>
      <c r="D151" s="384"/>
      <c r="E151" s="384"/>
    </row>
    <row r="152" spans="2:5" ht="15.75" thickBot="1">
      <c r="B152" s="418" t="s">
        <v>362</v>
      </c>
      <c r="C152" s="418"/>
      <c r="D152" s="418"/>
      <c r="E152" s="418"/>
    </row>
    <row r="153" spans="2:5" ht="41.25" customHeight="1">
      <c r="B153" s="1" t="s">
        <v>363</v>
      </c>
      <c r="C153" s="1" t="s">
        <v>336</v>
      </c>
      <c r="D153" s="1" t="s">
        <v>337</v>
      </c>
      <c r="E153" s="1" t="s">
        <v>338</v>
      </c>
    </row>
    <row r="154" spans="2:5">
      <c r="B154" s="100" t="s">
        <v>1306</v>
      </c>
      <c r="C154" s="100" t="s">
        <v>1306</v>
      </c>
      <c r="D154" s="100" t="s">
        <v>1306</v>
      </c>
      <c r="E154" s="100" t="s">
        <v>1306</v>
      </c>
    </row>
    <row r="155" spans="2:5">
      <c r="B155" s="461" t="s">
        <v>2009</v>
      </c>
      <c r="C155" s="461"/>
      <c r="D155" s="461"/>
      <c r="E155" s="461"/>
    </row>
    <row r="156" spans="2:5">
      <c r="B156" s="459" t="s">
        <v>364</v>
      </c>
      <c r="C156" s="459"/>
      <c r="D156" s="459"/>
      <c r="E156" s="459"/>
    </row>
    <row r="157" spans="2:5">
      <c r="B157" s="207" t="s">
        <v>342</v>
      </c>
      <c r="C157" s="207"/>
      <c r="D157" s="207"/>
      <c r="E157" s="207"/>
    </row>
    <row r="158" spans="2:5">
      <c r="B158" s="207" t="s">
        <v>343</v>
      </c>
      <c r="C158" s="207"/>
      <c r="D158" s="207"/>
      <c r="E158" s="207"/>
    </row>
    <row r="162" spans="2:5">
      <c r="B162" s="377" t="s">
        <v>361</v>
      </c>
      <c r="C162" s="377"/>
      <c r="D162" s="377"/>
      <c r="E162" s="377"/>
    </row>
    <row r="163" spans="2:5">
      <c r="B163" s="384" t="s">
        <v>1457</v>
      </c>
      <c r="C163" s="384"/>
      <c r="D163" s="384"/>
      <c r="E163" s="384"/>
    </row>
    <row r="164" spans="2:5" ht="15.75" thickBot="1">
      <c r="B164" s="418" t="s">
        <v>362</v>
      </c>
      <c r="C164" s="418"/>
      <c r="D164" s="418"/>
      <c r="E164" s="418"/>
    </row>
    <row r="165" spans="2:5" ht="32.25" customHeight="1" thickBot="1">
      <c r="B165" s="1" t="s">
        <v>363</v>
      </c>
      <c r="C165" s="1" t="s">
        <v>336</v>
      </c>
      <c r="D165" s="1" t="s">
        <v>337</v>
      </c>
      <c r="E165" s="1" t="s">
        <v>338</v>
      </c>
    </row>
    <row r="166" spans="2:5" ht="102">
      <c r="B166" s="463" t="s">
        <v>1441</v>
      </c>
      <c r="C166" s="466" t="s">
        <v>1526</v>
      </c>
      <c r="D166" s="110" t="s">
        <v>1515</v>
      </c>
      <c r="E166" s="466" t="s">
        <v>1527</v>
      </c>
    </row>
    <row r="167" spans="2:5">
      <c r="B167" s="464"/>
      <c r="C167" s="467"/>
      <c r="D167" s="214"/>
      <c r="E167" s="467"/>
    </row>
    <row r="168" spans="2:5" ht="51.75" thickBot="1">
      <c r="B168" s="465"/>
      <c r="C168" s="468"/>
      <c r="D168" s="111" t="s">
        <v>1516</v>
      </c>
      <c r="E168" s="468"/>
    </row>
    <row r="169" spans="2:5" ht="25.5" customHeight="1">
      <c r="B169" s="469" t="s">
        <v>2014</v>
      </c>
      <c r="C169" s="469"/>
      <c r="D169" s="351"/>
      <c r="E169" s="351"/>
    </row>
    <row r="170" spans="2:5">
      <c r="B170" s="459" t="s">
        <v>364</v>
      </c>
      <c r="C170" s="459"/>
      <c r="D170" s="459"/>
      <c r="E170" s="459"/>
    </row>
    <row r="171" spans="2:5">
      <c r="B171" s="207" t="s">
        <v>342</v>
      </c>
      <c r="C171" s="207"/>
      <c r="D171" s="207"/>
      <c r="E171" s="207"/>
    </row>
    <row r="172" spans="2:5">
      <c r="B172" s="207" t="s">
        <v>343</v>
      </c>
      <c r="C172" s="207"/>
      <c r="D172" s="207"/>
      <c r="E172" s="207"/>
    </row>
    <row r="176" spans="2:5">
      <c r="B176" s="377" t="s">
        <v>361</v>
      </c>
      <c r="C176" s="377"/>
      <c r="D176" s="377"/>
      <c r="E176" s="377"/>
    </row>
    <row r="177" spans="2:5">
      <c r="B177" s="384" t="s">
        <v>394</v>
      </c>
      <c r="C177" s="384"/>
      <c r="D177" s="384"/>
      <c r="E177" s="384"/>
    </row>
    <row r="178" spans="2:5" ht="15.75" thickBot="1">
      <c r="B178" s="418" t="s">
        <v>362</v>
      </c>
      <c r="C178" s="418"/>
      <c r="D178" s="418"/>
      <c r="E178" s="418"/>
    </row>
    <row r="179" spans="2:5" ht="33" customHeight="1">
      <c r="B179" s="1" t="s">
        <v>363</v>
      </c>
      <c r="C179" s="1" t="s">
        <v>336</v>
      </c>
      <c r="D179" s="1" t="s">
        <v>337</v>
      </c>
      <c r="E179" s="1" t="s">
        <v>338</v>
      </c>
    </row>
    <row r="180" spans="2:5">
      <c r="B180" s="100" t="s">
        <v>1306</v>
      </c>
      <c r="C180" s="100" t="s">
        <v>1306</v>
      </c>
      <c r="D180" s="100" t="s">
        <v>1306</v>
      </c>
      <c r="E180" s="100" t="s">
        <v>1306</v>
      </c>
    </row>
    <row r="181" spans="2:5">
      <c r="B181" s="461" t="s">
        <v>2010</v>
      </c>
      <c r="C181" s="461"/>
      <c r="D181" s="461"/>
      <c r="E181" s="461"/>
    </row>
    <row r="182" spans="2:5">
      <c r="B182" s="459" t="s">
        <v>364</v>
      </c>
      <c r="C182" s="459"/>
      <c r="D182" s="459"/>
      <c r="E182" s="459"/>
    </row>
    <row r="183" spans="2:5">
      <c r="B183" s="207" t="s">
        <v>342</v>
      </c>
      <c r="C183" s="207"/>
      <c r="D183" s="207"/>
      <c r="E183" s="207"/>
    </row>
    <row r="184" spans="2:5">
      <c r="B184" s="207" t="s">
        <v>343</v>
      </c>
      <c r="C184" s="207"/>
      <c r="D184" s="207"/>
      <c r="E184" s="207"/>
    </row>
    <row r="188" spans="2:5">
      <c r="B188" s="377" t="s">
        <v>361</v>
      </c>
      <c r="C188" s="377"/>
      <c r="D188" s="377"/>
      <c r="E188" s="377"/>
    </row>
    <row r="189" spans="2:5">
      <c r="B189" s="384" t="s">
        <v>395</v>
      </c>
      <c r="C189" s="384"/>
      <c r="D189" s="384"/>
      <c r="E189" s="384"/>
    </row>
    <row r="190" spans="2:5" ht="15.75" thickBot="1">
      <c r="B190" s="418" t="s">
        <v>362</v>
      </c>
      <c r="C190" s="418"/>
      <c r="D190" s="418"/>
      <c r="E190" s="418"/>
    </row>
    <row r="191" spans="2:5" ht="24.75" customHeight="1">
      <c r="B191" s="1" t="s">
        <v>363</v>
      </c>
      <c r="C191" s="1" t="s">
        <v>336</v>
      </c>
      <c r="D191" s="1" t="s">
        <v>337</v>
      </c>
      <c r="E191" s="1" t="s">
        <v>338</v>
      </c>
    </row>
    <row r="192" spans="2:5">
      <c r="B192" s="100" t="s">
        <v>1306</v>
      </c>
      <c r="C192" s="100" t="s">
        <v>1306</v>
      </c>
      <c r="D192" s="100" t="s">
        <v>1306</v>
      </c>
      <c r="E192" s="100" t="s">
        <v>1306</v>
      </c>
    </row>
    <row r="193" spans="2:5">
      <c r="B193" s="461" t="s">
        <v>2011</v>
      </c>
      <c r="C193" s="461"/>
      <c r="D193" s="461"/>
      <c r="E193" s="461"/>
    </row>
    <row r="194" spans="2:5">
      <c r="B194" s="459" t="s">
        <v>364</v>
      </c>
      <c r="C194" s="459"/>
      <c r="D194" s="459"/>
      <c r="E194" s="459"/>
    </row>
    <row r="195" spans="2:5">
      <c r="B195" s="207" t="s">
        <v>342</v>
      </c>
      <c r="C195" s="207"/>
      <c r="D195" s="207"/>
      <c r="E195" s="207"/>
    </row>
    <row r="196" spans="2:5">
      <c r="B196" s="207" t="s">
        <v>343</v>
      </c>
      <c r="C196" s="207"/>
      <c r="D196" s="207"/>
      <c r="E196" s="207"/>
    </row>
  </sheetData>
  <mergeCells count="86">
    <mergeCell ref="B188:E188"/>
    <mergeCell ref="B189:E189"/>
    <mergeCell ref="B190:E190"/>
    <mergeCell ref="B193:E193"/>
    <mergeCell ref="B194:E194"/>
    <mergeCell ref="B9:E9"/>
    <mergeCell ref="B3:E3"/>
    <mergeCell ref="B4:E4"/>
    <mergeCell ref="B5:E5"/>
    <mergeCell ref="B10:E10"/>
    <mergeCell ref="B14:E14"/>
    <mergeCell ref="B15:E15"/>
    <mergeCell ref="B16:E16"/>
    <mergeCell ref="B20:E20"/>
    <mergeCell ref="B21:E21"/>
    <mergeCell ref="B36:E36"/>
    <mergeCell ref="B37:E37"/>
    <mergeCell ref="B38:E38"/>
    <mergeCell ref="B26:E26"/>
    <mergeCell ref="B27:E27"/>
    <mergeCell ref="B28:E28"/>
    <mergeCell ref="B31:E31"/>
    <mergeCell ref="B32:E32"/>
    <mergeCell ref="B75:E75"/>
    <mergeCell ref="B76:E76"/>
    <mergeCell ref="B77:E77"/>
    <mergeCell ref="B80:E80"/>
    <mergeCell ref="B81:E81"/>
    <mergeCell ref="B88:E88"/>
    <mergeCell ref="B89:E89"/>
    <mergeCell ref="B90:E90"/>
    <mergeCell ref="B93:E93"/>
    <mergeCell ref="B94:E94"/>
    <mergeCell ref="B100:E100"/>
    <mergeCell ref="B101:E101"/>
    <mergeCell ref="B102:E102"/>
    <mergeCell ref="B105:E105"/>
    <mergeCell ref="B106:E106"/>
    <mergeCell ref="B112:E112"/>
    <mergeCell ref="B113:E113"/>
    <mergeCell ref="B114:E114"/>
    <mergeCell ref="B117:E117"/>
    <mergeCell ref="B118:E118"/>
    <mergeCell ref="B125:E125"/>
    <mergeCell ref="B126:E126"/>
    <mergeCell ref="B127:E127"/>
    <mergeCell ref="B130:E130"/>
    <mergeCell ref="B131:E131"/>
    <mergeCell ref="B136:E136"/>
    <mergeCell ref="B137:E137"/>
    <mergeCell ref="B138:E138"/>
    <mergeCell ref="B141:E141"/>
    <mergeCell ref="B142:E142"/>
    <mergeCell ref="B150:E150"/>
    <mergeCell ref="B151:E151"/>
    <mergeCell ref="B152:E152"/>
    <mergeCell ref="B155:E155"/>
    <mergeCell ref="B156:E156"/>
    <mergeCell ref="B162:E162"/>
    <mergeCell ref="B163:E163"/>
    <mergeCell ref="B164:E164"/>
    <mergeCell ref="B170:E170"/>
    <mergeCell ref="B166:B168"/>
    <mergeCell ref="C166:C168"/>
    <mergeCell ref="E166:E168"/>
    <mergeCell ref="B169:C169"/>
    <mergeCell ref="B176:E176"/>
    <mergeCell ref="B177:E177"/>
    <mergeCell ref="B178:E178"/>
    <mergeCell ref="B181:E181"/>
    <mergeCell ref="B182:E182"/>
    <mergeCell ref="B71:E71"/>
    <mergeCell ref="B41:E41"/>
    <mergeCell ref="B66:E66"/>
    <mergeCell ref="B67:E67"/>
    <mergeCell ref="B68:E68"/>
    <mergeCell ref="B55:E55"/>
    <mergeCell ref="B56:E56"/>
    <mergeCell ref="B57:E57"/>
    <mergeCell ref="B61:E61"/>
    <mergeCell ref="B62:E62"/>
    <mergeCell ref="B45:E45"/>
    <mergeCell ref="B46:E46"/>
    <mergeCell ref="B47:E47"/>
    <mergeCell ref="B50:E50"/>
    <mergeCell ref="B51:E51"/>
  </mergeCell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142723-7E3D-45A7-B3C7-F03EAE1DBDFB}">
  <sheetPr>
    <tabColor theme="7"/>
  </sheetPr>
  <dimension ref="B2:G190"/>
  <sheetViews>
    <sheetView showGridLines="0" topLeftCell="A169" zoomScale="120" zoomScaleNormal="120" workbookViewId="0">
      <selection activeCell="B8" sqref="B8"/>
    </sheetView>
  </sheetViews>
  <sheetFormatPr baseColWidth="10" defaultColWidth="11.42578125" defaultRowHeight="15"/>
  <cols>
    <col min="1" max="1" width="30.7109375" customWidth="1"/>
    <col min="2" max="2" width="30.7109375" style="183" customWidth="1"/>
    <col min="3" max="3" width="30.7109375" style="196" customWidth="1"/>
    <col min="4" max="6" width="30.7109375" style="183" customWidth="1"/>
    <col min="7" max="7" width="30.7109375" style="196" customWidth="1"/>
    <col min="8" max="8" width="30.7109375" customWidth="1"/>
  </cols>
  <sheetData>
    <row r="2" spans="2:7">
      <c r="B2" s="486" t="s">
        <v>1712</v>
      </c>
      <c r="C2" s="486"/>
      <c r="D2" s="486"/>
      <c r="E2" s="486"/>
      <c r="F2" s="486"/>
      <c r="G2" s="486"/>
    </row>
    <row r="3" spans="2:7">
      <c r="B3" s="477" t="s">
        <v>1387</v>
      </c>
      <c r="C3" s="477"/>
      <c r="D3" s="477"/>
      <c r="E3" s="477"/>
      <c r="F3" s="477"/>
      <c r="G3" s="477"/>
    </row>
    <row r="4" spans="2:7">
      <c r="B4" s="475" t="s">
        <v>365</v>
      </c>
      <c r="C4" s="475"/>
      <c r="D4" s="475"/>
      <c r="E4" s="475"/>
      <c r="F4" s="475"/>
      <c r="G4" s="475"/>
    </row>
    <row r="5" spans="2:7" ht="15.75" thickBot="1">
      <c r="B5" s="476" t="s">
        <v>314</v>
      </c>
      <c r="C5" s="476"/>
      <c r="D5" s="476"/>
      <c r="E5" s="476"/>
      <c r="F5" s="476"/>
      <c r="G5" s="476"/>
    </row>
    <row r="6" spans="2:7" ht="46.5" customHeight="1">
      <c r="B6" s="180" t="s">
        <v>366</v>
      </c>
      <c r="C6" s="181" t="s">
        <v>367</v>
      </c>
      <c r="D6" s="182" t="s">
        <v>368</v>
      </c>
      <c r="E6" s="181" t="s">
        <v>1713</v>
      </c>
      <c r="F6" s="182" t="s">
        <v>348</v>
      </c>
      <c r="G6" s="181" t="s">
        <v>1714</v>
      </c>
    </row>
    <row r="7" spans="2:7">
      <c r="B7" s="168" t="s">
        <v>1306</v>
      </c>
      <c r="C7" s="172" t="s">
        <v>1306</v>
      </c>
      <c r="D7" s="168" t="s">
        <v>1306</v>
      </c>
      <c r="E7" s="168" t="s">
        <v>1306</v>
      </c>
      <c r="F7" s="168" t="s">
        <v>1306</v>
      </c>
      <c r="G7" s="172" t="s">
        <v>1306</v>
      </c>
    </row>
    <row r="8" spans="2:7">
      <c r="B8" s="487" t="s">
        <v>2044</v>
      </c>
      <c r="C8" s="487"/>
      <c r="D8" s="487"/>
      <c r="E8" s="487"/>
      <c r="F8" s="487"/>
      <c r="G8" s="487"/>
    </row>
    <row r="9" spans="2:7">
      <c r="B9" s="473" t="s">
        <v>369</v>
      </c>
      <c r="C9" s="473"/>
      <c r="D9" s="473"/>
      <c r="E9" s="473"/>
      <c r="F9" s="473"/>
      <c r="G9" s="473"/>
    </row>
    <row r="10" spans="2:7">
      <c r="B10" s="473" t="s">
        <v>370</v>
      </c>
      <c r="C10" s="473"/>
      <c r="D10" s="473"/>
      <c r="E10" s="473"/>
      <c r="F10" s="473"/>
      <c r="G10" s="473"/>
    </row>
    <row r="12" spans="2:7">
      <c r="B12" s="486" t="s">
        <v>1712</v>
      </c>
      <c r="C12" s="486"/>
      <c r="D12" s="486"/>
      <c r="E12" s="486"/>
      <c r="F12" s="486"/>
      <c r="G12" s="486"/>
    </row>
    <row r="13" spans="2:7">
      <c r="B13" s="477" t="s">
        <v>381</v>
      </c>
      <c r="C13" s="477"/>
      <c r="D13" s="477"/>
      <c r="E13" s="477"/>
      <c r="F13" s="477"/>
      <c r="G13" s="477"/>
    </row>
    <row r="14" spans="2:7">
      <c r="B14" s="475" t="s">
        <v>365</v>
      </c>
      <c r="C14" s="475"/>
      <c r="D14" s="475"/>
      <c r="E14" s="475"/>
      <c r="F14" s="475"/>
      <c r="G14" s="475"/>
    </row>
    <row r="15" spans="2:7" ht="15.75" thickBot="1">
      <c r="B15" s="476" t="s">
        <v>314</v>
      </c>
      <c r="C15" s="476"/>
      <c r="D15" s="476"/>
      <c r="E15" s="476"/>
      <c r="F15" s="476"/>
      <c r="G15" s="476"/>
    </row>
    <row r="16" spans="2:7" ht="25.5">
      <c r="B16" s="180" t="s">
        <v>366</v>
      </c>
      <c r="C16" s="181" t="s">
        <v>367</v>
      </c>
      <c r="D16" s="182" t="s">
        <v>368</v>
      </c>
      <c r="E16" s="181" t="s">
        <v>1713</v>
      </c>
      <c r="F16" s="182" t="s">
        <v>348</v>
      </c>
      <c r="G16" s="181" t="s">
        <v>1714</v>
      </c>
    </row>
    <row r="17" spans="2:7">
      <c r="B17" s="168" t="s">
        <v>1306</v>
      </c>
      <c r="C17" s="172" t="s">
        <v>1306</v>
      </c>
      <c r="D17" s="168" t="s">
        <v>1306</v>
      </c>
      <c r="E17" s="168" t="s">
        <v>1306</v>
      </c>
      <c r="F17" s="168" t="s">
        <v>1306</v>
      </c>
      <c r="G17" s="172" t="s">
        <v>1306</v>
      </c>
    </row>
    <row r="18" spans="2:7">
      <c r="B18" s="487" t="s">
        <v>2045</v>
      </c>
      <c r="C18" s="487"/>
      <c r="D18" s="487"/>
      <c r="E18" s="487"/>
      <c r="F18" s="487"/>
      <c r="G18" s="487"/>
    </row>
    <row r="19" spans="2:7">
      <c r="B19" s="473" t="s">
        <v>369</v>
      </c>
      <c r="C19" s="473"/>
      <c r="D19" s="473"/>
      <c r="E19" s="473"/>
      <c r="F19" s="473"/>
      <c r="G19" s="473"/>
    </row>
    <row r="20" spans="2:7">
      <c r="B20" s="473" t="s">
        <v>370</v>
      </c>
      <c r="C20" s="473"/>
      <c r="D20" s="473"/>
      <c r="E20" s="473"/>
      <c r="F20" s="473"/>
      <c r="G20" s="473"/>
    </row>
    <row r="22" spans="2:7">
      <c r="B22" s="486" t="s">
        <v>1712</v>
      </c>
      <c r="C22" s="486"/>
      <c r="D22" s="486"/>
      <c r="E22" s="486"/>
      <c r="F22" s="486"/>
      <c r="G22" s="486"/>
    </row>
    <row r="23" spans="2:7">
      <c r="B23" s="477" t="s">
        <v>382</v>
      </c>
      <c r="C23" s="477"/>
      <c r="D23" s="477"/>
      <c r="E23" s="477"/>
      <c r="F23" s="477"/>
      <c r="G23" s="477"/>
    </row>
    <row r="24" spans="2:7">
      <c r="B24" s="475" t="s">
        <v>365</v>
      </c>
      <c r="C24" s="475"/>
      <c r="D24" s="475"/>
      <c r="E24" s="475"/>
      <c r="F24" s="475"/>
      <c r="G24" s="475"/>
    </row>
    <row r="25" spans="2:7" ht="15.75" thickBot="1">
      <c r="B25" s="476" t="s">
        <v>314</v>
      </c>
      <c r="C25" s="476"/>
      <c r="D25" s="476"/>
      <c r="E25" s="476"/>
      <c r="F25" s="476"/>
      <c r="G25" s="476"/>
    </row>
    <row r="26" spans="2:7" ht="54.75" customHeight="1">
      <c r="B26" s="180" t="s">
        <v>366</v>
      </c>
      <c r="C26" s="181" t="s">
        <v>367</v>
      </c>
      <c r="D26" s="182" t="s">
        <v>368</v>
      </c>
      <c r="E26" s="181" t="s">
        <v>1713</v>
      </c>
      <c r="F26" s="182" t="s">
        <v>348</v>
      </c>
      <c r="G26" s="181" t="s">
        <v>1714</v>
      </c>
    </row>
    <row r="27" spans="2:7">
      <c r="B27" s="168" t="s">
        <v>1306</v>
      </c>
      <c r="C27" s="172" t="s">
        <v>1306</v>
      </c>
      <c r="D27" s="168" t="s">
        <v>1306</v>
      </c>
      <c r="E27" s="168" t="s">
        <v>1306</v>
      </c>
      <c r="F27" s="168" t="s">
        <v>1306</v>
      </c>
      <c r="G27" s="172" t="s">
        <v>1306</v>
      </c>
    </row>
    <row r="28" spans="2:7" ht="12.75" customHeight="1">
      <c r="B28" s="471" t="s">
        <v>2046</v>
      </c>
      <c r="C28" s="471"/>
      <c r="D28" s="471"/>
      <c r="E28" s="471"/>
      <c r="F28" s="471"/>
      <c r="G28" s="471"/>
    </row>
    <row r="29" spans="2:7">
      <c r="B29" s="474" t="s">
        <v>369</v>
      </c>
      <c r="C29" s="474"/>
      <c r="D29" s="474"/>
      <c r="E29" s="474"/>
      <c r="F29" s="474"/>
      <c r="G29" s="474"/>
    </row>
    <row r="30" spans="2:7">
      <c r="B30" s="474" t="s">
        <v>370</v>
      </c>
      <c r="C30" s="474"/>
      <c r="D30" s="474"/>
      <c r="E30" s="474"/>
      <c r="F30" s="474"/>
      <c r="G30" s="474"/>
    </row>
    <row r="33" spans="2:7">
      <c r="B33" s="486" t="s">
        <v>1712</v>
      </c>
      <c r="C33" s="486"/>
      <c r="D33" s="486"/>
      <c r="E33" s="486"/>
      <c r="F33" s="486"/>
      <c r="G33" s="486"/>
    </row>
    <row r="34" spans="2:7">
      <c r="B34" s="477" t="s">
        <v>383</v>
      </c>
      <c r="C34" s="477"/>
      <c r="D34" s="477"/>
      <c r="E34" s="477"/>
      <c r="F34" s="477"/>
      <c r="G34" s="477"/>
    </row>
    <row r="35" spans="2:7">
      <c r="B35" s="475" t="s">
        <v>365</v>
      </c>
      <c r="C35" s="475"/>
      <c r="D35" s="475"/>
      <c r="E35" s="475"/>
      <c r="F35" s="475"/>
      <c r="G35" s="475"/>
    </row>
    <row r="36" spans="2:7" ht="15.75" thickBot="1">
      <c r="B36" s="476" t="s">
        <v>314</v>
      </c>
      <c r="C36" s="476"/>
      <c r="D36" s="476"/>
      <c r="E36" s="476"/>
      <c r="F36" s="476"/>
      <c r="G36" s="476"/>
    </row>
    <row r="37" spans="2:7" ht="25.5">
      <c r="B37" s="180" t="s">
        <v>366</v>
      </c>
      <c r="C37" s="181" t="s">
        <v>367</v>
      </c>
      <c r="D37" s="182" t="s">
        <v>368</v>
      </c>
      <c r="E37" s="181" t="s">
        <v>1713</v>
      </c>
      <c r="F37" s="182" t="s">
        <v>348</v>
      </c>
      <c r="G37" s="181" t="s">
        <v>1714</v>
      </c>
    </row>
    <row r="38" spans="2:7" ht="198" customHeight="1">
      <c r="B38" s="169" t="s">
        <v>1640</v>
      </c>
      <c r="C38" s="170">
        <v>0.37</v>
      </c>
      <c r="D38" s="169" t="s">
        <v>1722</v>
      </c>
      <c r="E38" s="169" t="s">
        <v>1646</v>
      </c>
      <c r="F38" s="169" t="s">
        <v>1647</v>
      </c>
      <c r="G38" s="171" t="s">
        <v>1648</v>
      </c>
    </row>
    <row r="39" spans="2:7" ht="34.5" customHeight="1">
      <c r="B39" s="472" t="s">
        <v>1649</v>
      </c>
      <c r="C39" s="472"/>
      <c r="D39" s="472"/>
      <c r="E39" s="472"/>
      <c r="F39" s="472"/>
      <c r="G39" s="472"/>
    </row>
    <row r="40" spans="2:7">
      <c r="B40" s="487" t="s">
        <v>2047</v>
      </c>
      <c r="C40" s="487"/>
      <c r="D40" s="487"/>
      <c r="E40" s="487"/>
      <c r="F40" s="487"/>
      <c r="G40" s="487"/>
    </row>
    <row r="41" spans="2:7">
      <c r="B41" s="473" t="s">
        <v>369</v>
      </c>
      <c r="C41" s="473"/>
      <c r="D41" s="473"/>
      <c r="E41" s="473"/>
      <c r="F41" s="473"/>
      <c r="G41" s="473"/>
    </row>
    <row r="42" spans="2:7">
      <c r="B42" s="473" t="s">
        <v>370</v>
      </c>
      <c r="C42" s="473"/>
      <c r="D42" s="473"/>
      <c r="E42" s="473"/>
      <c r="F42" s="473"/>
      <c r="G42" s="473"/>
    </row>
    <row r="45" spans="2:7">
      <c r="B45" s="486" t="s">
        <v>1712</v>
      </c>
      <c r="C45" s="486"/>
      <c r="D45" s="486"/>
      <c r="E45" s="486"/>
      <c r="F45" s="486"/>
      <c r="G45" s="486"/>
    </row>
    <row r="46" spans="2:7">
      <c r="B46" s="477" t="s">
        <v>384</v>
      </c>
      <c r="C46" s="477"/>
      <c r="D46" s="477"/>
      <c r="E46" s="477"/>
      <c r="F46" s="477"/>
      <c r="G46" s="477"/>
    </row>
    <row r="47" spans="2:7">
      <c r="B47" s="475" t="s">
        <v>365</v>
      </c>
      <c r="C47" s="475"/>
      <c r="D47" s="475"/>
      <c r="E47" s="475"/>
      <c r="F47" s="475"/>
      <c r="G47" s="475"/>
    </row>
    <row r="48" spans="2:7">
      <c r="B48" s="490" t="s">
        <v>314</v>
      </c>
      <c r="C48" s="490"/>
      <c r="D48" s="490"/>
      <c r="E48" s="490"/>
      <c r="F48" s="490"/>
      <c r="G48" s="490"/>
    </row>
    <row r="49" spans="2:7" ht="25.5">
      <c r="B49" s="185" t="s">
        <v>366</v>
      </c>
      <c r="C49" s="185" t="s">
        <v>367</v>
      </c>
      <c r="D49" s="185" t="s">
        <v>368</v>
      </c>
      <c r="E49" s="185" t="s">
        <v>1713</v>
      </c>
      <c r="F49" s="185" t="s">
        <v>348</v>
      </c>
      <c r="G49" s="185" t="s">
        <v>1714</v>
      </c>
    </row>
    <row r="50" spans="2:7" ht="38.25">
      <c r="B50" s="169" t="s">
        <v>1396</v>
      </c>
      <c r="C50" s="170">
        <v>0.87549999999999994</v>
      </c>
      <c r="D50" s="206" t="s">
        <v>1306</v>
      </c>
      <c r="E50" s="206" t="s">
        <v>1306</v>
      </c>
      <c r="F50" s="152" t="s">
        <v>1733</v>
      </c>
      <c r="G50" s="171" t="s">
        <v>1306</v>
      </c>
    </row>
    <row r="51" spans="2:7">
      <c r="B51" s="472" t="s">
        <v>1656</v>
      </c>
      <c r="C51" s="472"/>
      <c r="D51" s="472"/>
      <c r="E51" s="472"/>
      <c r="F51" s="472"/>
      <c r="G51" s="472"/>
    </row>
    <row r="52" spans="2:7">
      <c r="B52" s="473" t="s">
        <v>369</v>
      </c>
      <c r="C52" s="473"/>
      <c r="D52" s="473"/>
      <c r="E52" s="473"/>
      <c r="F52" s="473"/>
      <c r="G52" s="473"/>
    </row>
    <row r="53" spans="2:7">
      <c r="B53" s="473" t="s">
        <v>370</v>
      </c>
      <c r="C53" s="473"/>
      <c r="D53" s="473"/>
      <c r="E53" s="473"/>
      <c r="F53" s="473"/>
      <c r="G53" s="473"/>
    </row>
    <row r="56" spans="2:7">
      <c r="B56" s="486" t="s">
        <v>1712</v>
      </c>
      <c r="C56" s="486"/>
      <c r="D56" s="486"/>
      <c r="E56" s="486"/>
      <c r="F56" s="486"/>
      <c r="G56" s="486"/>
    </row>
    <row r="57" spans="2:7">
      <c r="B57" s="477" t="str">
        <f>+'Cuadro 6-Centro Gestor'!B56:E56</f>
        <v>78902 Atención de Mujeres Sujetas a Medidas Privativas de Libertad</v>
      </c>
      <c r="C57" s="477"/>
      <c r="D57" s="477"/>
      <c r="E57" s="477"/>
      <c r="F57" s="477"/>
      <c r="G57" s="477"/>
    </row>
    <row r="58" spans="2:7">
      <c r="B58" s="475" t="s">
        <v>365</v>
      </c>
      <c r="C58" s="475"/>
      <c r="D58" s="475"/>
      <c r="E58" s="475"/>
      <c r="F58" s="475"/>
      <c r="G58" s="475"/>
    </row>
    <row r="59" spans="2:7" ht="15.75" thickBot="1">
      <c r="B59" s="476" t="s">
        <v>314</v>
      </c>
      <c r="C59" s="476"/>
      <c r="D59" s="476"/>
      <c r="E59" s="476"/>
      <c r="F59" s="476"/>
      <c r="G59" s="476"/>
    </row>
    <row r="60" spans="2:7" ht="42" customHeight="1">
      <c r="B60" s="180" t="s">
        <v>366</v>
      </c>
      <c r="C60" s="181" t="s">
        <v>367</v>
      </c>
      <c r="D60" s="182" t="s">
        <v>368</v>
      </c>
      <c r="E60" s="181" t="s">
        <v>1713</v>
      </c>
      <c r="F60" s="182" t="s">
        <v>348</v>
      </c>
      <c r="G60" s="181" t="s">
        <v>1714</v>
      </c>
    </row>
    <row r="61" spans="2:7" ht="27" customHeight="1">
      <c r="B61" s="169" t="s">
        <v>1396</v>
      </c>
      <c r="C61" s="170">
        <v>0.9</v>
      </c>
      <c r="D61" s="169" t="s">
        <v>1306</v>
      </c>
      <c r="E61" s="169" t="s">
        <v>1306</v>
      </c>
      <c r="F61" s="169" t="s">
        <v>1729</v>
      </c>
      <c r="G61" s="171" t="s">
        <v>1306</v>
      </c>
    </row>
    <row r="62" spans="2:7" ht="63.75" customHeight="1">
      <c r="B62" s="472" t="s">
        <v>1673</v>
      </c>
      <c r="C62" s="472"/>
      <c r="D62" s="472"/>
      <c r="E62" s="472"/>
      <c r="F62" s="472"/>
      <c r="G62" s="472"/>
    </row>
    <row r="64" spans="2:7">
      <c r="B64" s="486" t="s">
        <v>1712</v>
      </c>
      <c r="C64" s="486"/>
      <c r="D64" s="486"/>
      <c r="E64" s="486"/>
      <c r="F64" s="486"/>
      <c r="G64" s="486"/>
    </row>
    <row r="65" spans="2:7">
      <c r="B65" s="477" t="s">
        <v>386</v>
      </c>
      <c r="C65" s="477"/>
      <c r="D65" s="477"/>
      <c r="E65" s="477"/>
      <c r="F65" s="477"/>
      <c r="G65" s="477"/>
    </row>
    <row r="66" spans="2:7">
      <c r="B66" s="475" t="s">
        <v>365</v>
      </c>
      <c r="C66" s="475"/>
      <c r="D66" s="475"/>
      <c r="E66" s="475"/>
      <c r="F66" s="475"/>
      <c r="G66" s="475"/>
    </row>
    <row r="67" spans="2:7" ht="15.75" thickBot="1">
      <c r="B67" s="476" t="s">
        <v>314</v>
      </c>
      <c r="C67" s="476"/>
      <c r="D67" s="476"/>
      <c r="E67" s="476"/>
      <c r="F67" s="476"/>
      <c r="G67" s="476"/>
    </row>
    <row r="68" spans="2:7" ht="25.5">
      <c r="B68" s="180" t="s">
        <v>366</v>
      </c>
      <c r="C68" s="181" t="s">
        <v>367</v>
      </c>
      <c r="D68" s="182" t="s">
        <v>368</v>
      </c>
      <c r="E68" s="181" t="s">
        <v>1713</v>
      </c>
      <c r="F68" s="182" t="s">
        <v>348</v>
      </c>
      <c r="G68" s="181" t="s">
        <v>1714</v>
      </c>
    </row>
    <row r="69" spans="2:7" ht="25.5">
      <c r="B69" s="169" t="s">
        <v>1575</v>
      </c>
      <c r="C69" s="244">
        <v>0.68</v>
      </c>
      <c r="D69" s="169" t="s">
        <v>1306</v>
      </c>
      <c r="E69" s="169" t="s">
        <v>1306</v>
      </c>
      <c r="F69" s="169" t="s">
        <v>1734</v>
      </c>
      <c r="G69" s="171" t="s">
        <v>1306</v>
      </c>
    </row>
    <row r="70" spans="2:7">
      <c r="B70" s="487" t="s">
        <v>1684</v>
      </c>
      <c r="C70" s="487"/>
      <c r="D70" s="487"/>
      <c r="E70" s="487"/>
      <c r="F70" s="487"/>
      <c r="G70" s="487"/>
    </row>
    <row r="71" spans="2:7">
      <c r="B71" s="473" t="s">
        <v>369</v>
      </c>
      <c r="C71" s="473"/>
      <c r="D71" s="473"/>
      <c r="E71" s="473"/>
      <c r="F71" s="473"/>
      <c r="G71" s="473"/>
    </row>
    <row r="72" spans="2:7">
      <c r="B72" s="473" t="s">
        <v>370</v>
      </c>
      <c r="C72" s="473"/>
      <c r="D72" s="473"/>
      <c r="E72" s="473"/>
      <c r="F72" s="473"/>
      <c r="G72" s="473"/>
    </row>
    <row r="75" spans="2:7">
      <c r="B75" s="486" t="s">
        <v>1712</v>
      </c>
      <c r="C75" s="486"/>
      <c r="D75" s="486"/>
      <c r="E75" s="486"/>
      <c r="F75" s="486"/>
      <c r="G75" s="486"/>
    </row>
    <row r="76" spans="2:7">
      <c r="B76" s="477" t="s">
        <v>387</v>
      </c>
      <c r="C76" s="477"/>
      <c r="D76" s="477"/>
      <c r="E76" s="477"/>
      <c r="F76" s="477"/>
      <c r="G76" s="477"/>
    </row>
    <row r="77" spans="2:7">
      <c r="B77" s="475" t="s">
        <v>365</v>
      </c>
      <c r="C77" s="475"/>
      <c r="D77" s="475"/>
      <c r="E77" s="475"/>
      <c r="F77" s="475"/>
      <c r="G77" s="475"/>
    </row>
    <row r="78" spans="2:7">
      <c r="B78" s="484" t="s">
        <v>314</v>
      </c>
      <c r="C78" s="484"/>
      <c r="D78" s="484"/>
      <c r="E78" s="484"/>
      <c r="F78" s="484"/>
      <c r="G78" s="484"/>
    </row>
    <row r="79" spans="2:7" ht="39.75" customHeight="1">
      <c r="B79" s="185" t="s">
        <v>366</v>
      </c>
      <c r="C79" s="185" t="s">
        <v>367</v>
      </c>
      <c r="D79" s="185" t="s">
        <v>368</v>
      </c>
      <c r="E79" s="185" t="s">
        <v>1713</v>
      </c>
      <c r="F79" s="185" t="s">
        <v>348</v>
      </c>
      <c r="G79" s="185" t="s">
        <v>1714</v>
      </c>
    </row>
    <row r="80" spans="2:7" ht="25.5">
      <c r="B80" s="169" t="s">
        <v>1575</v>
      </c>
      <c r="C80" s="170">
        <v>0.93</v>
      </c>
      <c r="D80" s="169" t="s">
        <v>1306</v>
      </c>
      <c r="E80" s="169" t="s">
        <v>1306</v>
      </c>
      <c r="F80" s="169" t="s">
        <v>1741</v>
      </c>
      <c r="G80" s="171" t="s">
        <v>1306</v>
      </c>
    </row>
    <row r="81" spans="2:7">
      <c r="B81" s="366" t="s">
        <v>2048</v>
      </c>
      <c r="C81" s="365"/>
      <c r="D81" s="364"/>
      <c r="E81" s="364"/>
      <c r="F81" s="364"/>
      <c r="G81" s="365"/>
    </row>
    <row r="82" spans="2:7">
      <c r="B82" s="473" t="s">
        <v>369</v>
      </c>
      <c r="C82" s="473"/>
      <c r="D82" s="473"/>
      <c r="E82" s="473"/>
      <c r="F82" s="473"/>
      <c r="G82" s="473"/>
    </row>
    <row r="83" spans="2:7">
      <c r="B83" s="473" t="s">
        <v>370</v>
      </c>
      <c r="C83" s="473"/>
      <c r="D83" s="473"/>
      <c r="E83" s="473"/>
      <c r="F83" s="473"/>
      <c r="G83" s="473"/>
    </row>
    <row r="86" spans="2:7">
      <c r="B86" s="486" t="s">
        <v>1712</v>
      </c>
      <c r="C86" s="486"/>
      <c r="D86" s="486"/>
      <c r="E86" s="486"/>
      <c r="F86" s="486"/>
      <c r="G86" s="486"/>
    </row>
    <row r="87" spans="2:7">
      <c r="B87" s="477" t="s">
        <v>388</v>
      </c>
      <c r="C87" s="477"/>
      <c r="D87" s="477"/>
      <c r="E87" s="477"/>
      <c r="F87" s="477"/>
      <c r="G87" s="477"/>
    </row>
    <row r="88" spans="2:7">
      <c r="B88" s="475" t="s">
        <v>365</v>
      </c>
      <c r="C88" s="475"/>
      <c r="D88" s="475"/>
      <c r="E88" s="475"/>
      <c r="F88" s="475"/>
      <c r="G88" s="475"/>
    </row>
    <row r="89" spans="2:7" ht="15.75" thickBot="1">
      <c r="B89" s="476" t="s">
        <v>314</v>
      </c>
      <c r="C89" s="476"/>
      <c r="D89" s="476"/>
      <c r="E89" s="476"/>
      <c r="F89" s="476"/>
      <c r="G89" s="476"/>
    </row>
    <row r="90" spans="2:7" ht="25.5">
      <c r="B90" s="180" t="s">
        <v>366</v>
      </c>
      <c r="C90" s="181" t="s">
        <v>367</v>
      </c>
      <c r="D90" s="182" t="s">
        <v>368</v>
      </c>
      <c r="E90" s="181" t="s">
        <v>1713</v>
      </c>
      <c r="F90" s="182" t="s">
        <v>348</v>
      </c>
      <c r="G90" s="181" t="s">
        <v>1714</v>
      </c>
    </row>
    <row r="91" spans="2:7" ht="38.25">
      <c r="B91" s="169" t="s">
        <v>1575</v>
      </c>
      <c r="C91" s="170">
        <v>0.92</v>
      </c>
      <c r="D91" s="169" t="s">
        <v>1306</v>
      </c>
      <c r="E91" s="169" t="s">
        <v>1306</v>
      </c>
      <c r="F91" s="169" t="s">
        <v>1742</v>
      </c>
      <c r="G91" s="171" t="s">
        <v>1306</v>
      </c>
    </row>
    <row r="92" spans="2:7">
      <c r="B92" s="485" t="s">
        <v>2049</v>
      </c>
      <c r="C92" s="485"/>
      <c r="D92" s="485"/>
      <c r="E92" s="485"/>
      <c r="F92" s="485"/>
      <c r="G92" s="485"/>
    </row>
    <row r="93" spans="2:7">
      <c r="B93" s="473" t="s">
        <v>369</v>
      </c>
      <c r="C93" s="473"/>
      <c r="D93" s="473"/>
      <c r="E93" s="473"/>
      <c r="F93" s="473"/>
      <c r="G93" s="473"/>
    </row>
    <row r="94" spans="2:7">
      <c r="B94" s="473" t="s">
        <v>370</v>
      </c>
      <c r="C94" s="473"/>
      <c r="D94" s="473"/>
      <c r="E94" s="473"/>
      <c r="F94" s="473"/>
      <c r="G94" s="473"/>
    </row>
    <row r="97" spans="2:7">
      <c r="B97" s="486" t="s">
        <v>1712</v>
      </c>
      <c r="C97" s="486"/>
      <c r="D97" s="486"/>
      <c r="E97" s="486"/>
      <c r="F97" s="486"/>
      <c r="G97" s="486"/>
    </row>
    <row r="98" spans="2:7">
      <c r="B98" s="477" t="s">
        <v>389</v>
      </c>
      <c r="C98" s="477"/>
      <c r="D98" s="477"/>
      <c r="E98" s="477"/>
      <c r="F98" s="477"/>
      <c r="G98" s="477"/>
    </row>
    <row r="99" spans="2:7">
      <c r="B99" s="475" t="s">
        <v>365</v>
      </c>
      <c r="C99" s="475"/>
      <c r="D99" s="475"/>
      <c r="E99" s="475"/>
      <c r="F99" s="475"/>
      <c r="G99" s="475"/>
    </row>
    <row r="100" spans="2:7" ht="15.75" thickBot="1">
      <c r="B100" s="476" t="s">
        <v>314</v>
      </c>
      <c r="C100" s="476"/>
      <c r="D100" s="476"/>
      <c r="E100" s="476"/>
      <c r="F100" s="476"/>
      <c r="G100" s="476"/>
    </row>
    <row r="101" spans="2:7" ht="25.5">
      <c r="B101" s="180" t="s">
        <v>366</v>
      </c>
      <c r="C101" s="181" t="s">
        <v>367</v>
      </c>
      <c r="D101" s="182" t="s">
        <v>368</v>
      </c>
      <c r="E101" s="181" t="s">
        <v>1713</v>
      </c>
      <c r="F101" s="182" t="s">
        <v>348</v>
      </c>
      <c r="G101" s="181" t="s">
        <v>1714</v>
      </c>
    </row>
    <row r="102" spans="2:7" ht="25.5">
      <c r="B102" s="172" t="s">
        <v>1575</v>
      </c>
      <c r="C102" s="173">
        <v>0.77</v>
      </c>
      <c r="D102" s="169" t="s">
        <v>1306</v>
      </c>
      <c r="E102" s="169" t="s">
        <v>1306</v>
      </c>
      <c r="F102" s="31" t="s">
        <v>1744</v>
      </c>
      <c r="G102" s="171" t="s">
        <v>1306</v>
      </c>
    </row>
    <row r="103" spans="2:7">
      <c r="B103" s="485" t="s">
        <v>2050</v>
      </c>
      <c r="C103" s="485"/>
      <c r="D103" s="485"/>
      <c r="E103" s="485"/>
      <c r="F103" s="485"/>
      <c r="G103" s="485"/>
    </row>
    <row r="104" spans="2:7">
      <c r="B104" s="473" t="s">
        <v>369</v>
      </c>
      <c r="C104" s="473"/>
      <c r="D104" s="473"/>
      <c r="E104" s="473"/>
      <c r="F104" s="473"/>
      <c r="G104" s="473"/>
    </row>
    <row r="105" spans="2:7">
      <c r="B105" s="473" t="s">
        <v>370</v>
      </c>
      <c r="C105" s="473"/>
      <c r="D105" s="473"/>
      <c r="E105" s="473"/>
      <c r="F105" s="473"/>
      <c r="G105" s="473"/>
    </row>
    <row r="108" spans="2:7">
      <c r="B108" s="486" t="s">
        <v>1712</v>
      </c>
      <c r="C108" s="486"/>
      <c r="D108" s="486"/>
      <c r="E108" s="486"/>
      <c r="F108" s="486"/>
      <c r="G108" s="486"/>
    </row>
    <row r="109" spans="2:7">
      <c r="B109" s="477" t="s">
        <v>390</v>
      </c>
      <c r="C109" s="477"/>
      <c r="D109" s="477"/>
      <c r="E109" s="477"/>
      <c r="F109" s="477"/>
      <c r="G109" s="477"/>
    </row>
    <row r="110" spans="2:7">
      <c r="B110" s="475" t="s">
        <v>365</v>
      </c>
      <c r="C110" s="475"/>
      <c r="D110" s="475"/>
      <c r="E110" s="475"/>
      <c r="F110" s="475"/>
      <c r="G110" s="475"/>
    </row>
    <row r="111" spans="2:7" ht="15.75" thickBot="1">
      <c r="B111" s="476" t="s">
        <v>314</v>
      </c>
      <c r="C111" s="476"/>
      <c r="D111" s="476"/>
      <c r="E111" s="476"/>
      <c r="F111" s="476"/>
      <c r="G111" s="476"/>
    </row>
    <row r="112" spans="2:7" ht="25.5">
      <c r="B112" s="180" t="s">
        <v>366</v>
      </c>
      <c r="C112" s="181" t="s">
        <v>367</v>
      </c>
      <c r="D112" s="182" t="s">
        <v>368</v>
      </c>
      <c r="E112" s="181" t="s">
        <v>1713</v>
      </c>
      <c r="F112" s="182" t="s">
        <v>348</v>
      </c>
      <c r="G112" s="181" t="s">
        <v>1714</v>
      </c>
    </row>
    <row r="113" spans="2:7">
      <c r="B113" s="358" t="s">
        <v>1401</v>
      </c>
      <c r="C113" s="169" t="s">
        <v>1306</v>
      </c>
      <c r="D113" s="169" t="s">
        <v>1306</v>
      </c>
      <c r="E113" s="169" t="s">
        <v>1306</v>
      </c>
      <c r="F113" s="169" t="s">
        <v>1306</v>
      </c>
      <c r="G113" s="169" t="s">
        <v>1306</v>
      </c>
    </row>
    <row r="114" spans="2:7">
      <c r="B114" s="487" t="s">
        <v>1703</v>
      </c>
      <c r="C114" s="487"/>
      <c r="D114" s="487"/>
      <c r="E114" s="487"/>
      <c r="F114" s="487"/>
      <c r="G114" s="487"/>
    </row>
    <row r="115" spans="2:7">
      <c r="B115" s="473" t="s">
        <v>369</v>
      </c>
      <c r="C115" s="473"/>
      <c r="D115" s="473"/>
      <c r="E115" s="473"/>
      <c r="F115" s="473"/>
      <c r="G115" s="473"/>
    </row>
    <row r="116" spans="2:7">
      <c r="B116" s="473" t="s">
        <v>370</v>
      </c>
      <c r="C116" s="473"/>
      <c r="D116" s="473"/>
      <c r="E116" s="473"/>
      <c r="F116" s="473"/>
      <c r="G116" s="473"/>
    </row>
    <row r="120" spans="2:7">
      <c r="B120" s="486" t="s">
        <v>1712</v>
      </c>
      <c r="C120" s="486"/>
      <c r="D120" s="486"/>
      <c r="E120" s="486"/>
      <c r="F120" s="486"/>
      <c r="G120" s="486"/>
    </row>
    <row r="121" spans="2:7">
      <c r="B121" s="477" t="s">
        <v>391</v>
      </c>
      <c r="C121" s="477"/>
      <c r="D121" s="477"/>
      <c r="E121" s="477"/>
      <c r="F121" s="477"/>
      <c r="G121" s="477"/>
    </row>
    <row r="122" spans="2:7">
      <c r="B122" s="475" t="s">
        <v>365</v>
      </c>
      <c r="C122" s="475"/>
      <c r="D122" s="475"/>
      <c r="E122" s="475"/>
      <c r="F122" s="475"/>
      <c r="G122" s="475"/>
    </row>
    <row r="123" spans="2:7" ht="15.75" thickBot="1">
      <c r="B123" s="476" t="s">
        <v>314</v>
      </c>
      <c r="C123" s="476"/>
      <c r="D123" s="476"/>
      <c r="E123" s="476"/>
      <c r="F123" s="476"/>
      <c r="G123" s="476"/>
    </row>
    <row r="124" spans="2:7" ht="25.5">
      <c r="B124" s="180" t="s">
        <v>366</v>
      </c>
      <c r="C124" s="181" t="s">
        <v>367</v>
      </c>
      <c r="D124" s="182" t="s">
        <v>368</v>
      </c>
      <c r="E124" s="181" t="s">
        <v>1713</v>
      </c>
      <c r="F124" s="182" t="s">
        <v>348</v>
      </c>
      <c r="G124" s="181" t="s">
        <v>1714</v>
      </c>
    </row>
    <row r="125" spans="2:7">
      <c r="B125" s="168" t="s">
        <v>1306</v>
      </c>
      <c r="C125" s="172" t="s">
        <v>1306</v>
      </c>
      <c r="D125" s="168" t="s">
        <v>1306</v>
      </c>
      <c r="E125" s="168" t="s">
        <v>1306</v>
      </c>
      <c r="F125" s="168" t="s">
        <v>1306</v>
      </c>
      <c r="G125" s="172" t="s">
        <v>1306</v>
      </c>
    </row>
    <row r="126" spans="2:7">
      <c r="B126" s="485" t="s">
        <v>2012</v>
      </c>
      <c r="C126" s="485"/>
      <c r="D126" s="485"/>
      <c r="E126" s="485"/>
      <c r="F126" s="485"/>
      <c r="G126" s="485"/>
    </row>
    <row r="127" spans="2:7">
      <c r="B127" s="473" t="s">
        <v>369</v>
      </c>
      <c r="C127" s="473"/>
      <c r="D127" s="473"/>
      <c r="E127" s="473"/>
      <c r="F127" s="473"/>
      <c r="G127" s="473"/>
    </row>
    <row r="128" spans="2:7">
      <c r="B128" s="473" t="s">
        <v>370</v>
      </c>
      <c r="C128" s="473"/>
      <c r="D128" s="473"/>
      <c r="E128" s="473"/>
      <c r="F128" s="473"/>
      <c r="G128" s="473"/>
    </row>
    <row r="131" spans="2:7">
      <c r="B131" s="486" t="s">
        <v>1712</v>
      </c>
      <c r="C131" s="486"/>
      <c r="D131" s="486"/>
      <c r="E131" s="486"/>
      <c r="F131" s="486"/>
      <c r="G131" s="486"/>
    </row>
    <row r="132" spans="2:7">
      <c r="B132" s="477" t="s">
        <v>392</v>
      </c>
      <c r="C132" s="477"/>
      <c r="D132" s="477"/>
      <c r="E132" s="477"/>
      <c r="F132" s="477"/>
      <c r="G132" s="477"/>
    </row>
    <row r="133" spans="2:7">
      <c r="B133" s="475" t="s">
        <v>365</v>
      </c>
      <c r="C133" s="475"/>
      <c r="D133" s="475"/>
      <c r="E133" s="475"/>
      <c r="F133" s="475"/>
      <c r="G133" s="475"/>
    </row>
    <row r="134" spans="2:7">
      <c r="B134" s="484" t="s">
        <v>314</v>
      </c>
      <c r="C134" s="484"/>
      <c r="D134" s="484"/>
      <c r="E134" s="484"/>
      <c r="F134" s="484"/>
      <c r="G134" s="484"/>
    </row>
    <row r="135" spans="2:7" ht="25.5">
      <c r="B135" s="185" t="s">
        <v>366</v>
      </c>
      <c r="C135" s="185" t="s">
        <v>367</v>
      </c>
      <c r="D135" s="185" t="s">
        <v>368</v>
      </c>
      <c r="E135" s="185" t="s">
        <v>1713</v>
      </c>
      <c r="F135" s="185" t="s">
        <v>348</v>
      </c>
      <c r="G135" s="185" t="s">
        <v>1714</v>
      </c>
    </row>
    <row r="136" spans="2:7">
      <c r="B136" s="168" t="s">
        <v>1306</v>
      </c>
      <c r="C136" s="172" t="s">
        <v>1306</v>
      </c>
      <c r="D136" s="168" t="s">
        <v>1306</v>
      </c>
      <c r="E136" s="168" t="s">
        <v>1306</v>
      </c>
      <c r="F136" s="168" t="s">
        <v>1306</v>
      </c>
      <c r="G136" s="172" t="s">
        <v>1306</v>
      </c>
    </row>
    <row r="137" spans="2:7">
      <c r="B137" s="485" t="s">
        <v>2013</v>
      </c>
      <c r="C137" s="485"/>
      <c r="D137" s="485"/>
      <c r="E137" s="485"/>
      <c r="F137" s="485"/>
      <c r="G137" s="485"/>
    </row>
    <row r="138" spans="2:7">
      <c r="B138" s="473" t="s">
        <v>369</v>
      </c>
      <c r="C138" s="473"/>
      <c r="D138" s="473"/>
      <c r="E138" s="473"/>
      <c r="F138" s="473"/>
      <c r="G138" s="473"/>
    </row>
    <row r="139" spans="2:7">
      <c r="B139" s="473" t="s">
        <v>370</v>
      </c>
      <c r="C139" s="473"/>
      <c r="D139" s="473"/>
      <c r="E139" s="473"/>
      <c r="F139" s="473"/>
      <c r="G139" s="473"/>
    </row>
    <row r="143" spans="2:7">
      <c r="B143" s="486" t="s">
        <v>1712</v>
      </c>
      <c r="C143" s="486"/>
      <c r="D143" s="486"/>
      <c r="E143" s="486"/>
      <c r="F143" s="486"/>
      <c r="G143" s="486"/>
    </row>
    <row r="144" spans="2:7">
      <c r="B144" s="477" t="s">
        <v>393</v>
      </c>
      <c r="C144" s="477"/>
      <c r="D144" s="477"/>
      <c r="E144" s="477"/>
      <c r="F144" s="477"/>
      <c r="G144" s="477"/>
    </row>
    <row r="145" spans="2:7">
      <c r="B145" s="475" t="s">
        <v>365</v>
      </c>
      <c r="C145" s="475"/>
      <c r="D145" s="475"/>
      <c r="E145" s="475"/>
      <c r="F145" s="475"/>
      <c r="G145" s="475"/>
    </row>
    <row r="146" spans="2:7" ht="15.75" thickBot="1">
      <c r="B146" s="476" t="s">
        <v>314</v>
      </c>
      <c r="C146" s="476"/>
      <c r="D146" s="476"/>
      <c r="E146" s="476"/>
      <c r="F146" s="476"/>
      <c r="G146" s="476"/>
    </row>
    <row r="147" spans="2:7" ht="25.5">
      <c r="B147" s="180" t="s">
        <v>366</v>
      </c>
      <c r="C147" s="181" t="s">
        <v>367</v>
      </c>
      <c r="D147" s="182" t="s">
        <v>368</v>
      </c>
      <c r="E147" s="181" t="s">
        <v>1713</v>
      </c>
      <c r="F147" s="182" t="s">
        <v>348</v>
      </c>
      <c r="G147" s="181" t="s">
        <v>1714</v>
      </c>
    </row>
    <row r="148" spans="2:7">
      <c r="B148" s="178" t="s">
        <v>1540</v>
      </c>
      <c r="C148" s="176" t="s">
        <v>1306</v>
      </c>
      <c r="D148" s="176" t="s">
        <v>1306</v>
      </c>
      <c r="E148" s="176" t="s">
        <v>1306</v>
      </c>
      <c r="F148" s="176" t="s">
        <v>1306</v>
      </c>
      <c r="G148" s="176" t="s">
        <v>1306</v>
      </c>
    </row>
    <row r="149" spans="2:7" ht="25.5">
      <c r="B149" s="533" t="s">
        <v>1541</v>
      </c>
      <c r="C149" s="478" t="s">
        <v>1529</v>
      </c>
      <c r="D149" s="479" t="s">
        <v>1542</v>
      </c>
      <c r="E149" s="178" t="s">
        <v>1543</v>
      </c>
      <c r="F149" s="178" t="s">
        <v>1545</v>
      </c>
      <c r="G149" s="193">
        <v>44651</v>
      </c>
    </row>
    <row r="150" spans="2:7">
      <c r="B150" s="534"/>
      <c r="C150" s="478"/>
      <c r="D150" s="479"/>
      <c r="E150" s="480" t="s">
        <v>1544</v>
      </c>
      <c r="F150" s="480" t="s">
        <v>1546</v>
      </c>
      <c r="G150" s="483">
        <v>44651</v>
      </c>
    </row>
    <row r="151" spans="2:7">
      <c r="B151" s="534"/>
      <c r="C151" s="478"/>
      <c r="D151" s="479"/>
      <c r="E151" s="481"/>
      <c r="F151" s="481"/>
      <c r="G151" s="481"/>
    </row>
    <row r="152" spans="2:7">
      <c r="B152" s="534"/>
      <c r="C152" s="478"/>
      <c r="D152" s="479"/>
      <c r="E152" s="481"/>
      <c r="F152" s="481"/>
      <c r="G152" s="481"/>
    </row>
    <row r="153" spans="2:7">
      <c r="B153" s="534"/>
      <c r="C153" s="478"/>
      <c r="D153" s="479"/>
      <c r="E153" s="481"/>
      <c r="F153" s="481"/>
      <c r="G153" s="481"/>
    </row>
    <row r="154" spans="2:7">
      <c r="B154" s="534"/>
      <c r="C154" s="478"/>
      <c r="D154" s="479"/>
      <c r="E154" s="481"/>
      <c r="F154" s="481"/>
      <c r="G154" s="481"/>
    </row>
    <row r="155" spans="2:7">
      <c r="B155" s="535"/>
      <c r="C155" s="478"/>
      <c r="D155" s="479"/>
      <c r="E155" s="482"/>
      <c r="F155" s="482"/>
      <c r="G155" s="482"/>
    </row>
    <row r="156" spans="2:7">
      <c r="B156" s="178" t="s">
        <v>1547</v>
      </c>
      <c r="C156" s="179" t="s">
        <v>1306</v>
      </c>
      <c r="D156" s="179" t="s">
        <v>1306</v>
      </c>
      <c r="E156" s="179" t="s">
        <v>1306</v>
      </c>
      <c r="F156" s="179" t="s">
        <v>1306</v>
      </c>
      <c r="G156" s="179" t="s">
        <v>1306</v>
      </c>
    </row>
    <row r="157" spans="2:7">
      <c r="B157" s="183" t="s">
        <v>2015</v>
      </c>
    </row>
    <row r="158" spans="2:7">
      <c r="B158" s="486" t="s">
        <v>1712</v>
      </c>
      <c r="C158" s="486"/>
      <c r="D158" s="486"/>
      <c r="E158" s="486"/>
      <c r="F158" s="486"/>
      <c r="G158" s="486"/>
    </row>
    <row r="159" spans="2:7">
      <c r="B159" s="477" t="s">
        <v>1457</v>
      </c>
      <c r="C159" s="477"/>
      <c r="D159" s="477"/>
      <c r="E159" s="477"/>
      <c r="F159" s="477"/>
      <c r="G159" s="477"/>
    </row>
    <row r="160" spans="2:7">
      <c r="B160" s="475" t="s">
        <v>365</v>
      </c>
      <c r="C160" s="475"/>
      <c r="D160" s="475"/>
      <c r="E160" s="475"/>
      <c r="F160" s="475"/>
      <c r="G160" s="475"/>
    </row>
    <row r="161" spans="2:7" ht="15.75" thickBot="1">
      <c r="B161" s="476" t="s">
        <v>314</v>
      </c>
      <c r="C161" s="476"/>
      <c r="D161" s="476"/>
      <c r="E161" s="476"/>
      <c r="F161" s="476"/>
      <c r="G161" s="476"/>
    </row>
    <row r="162" spans="2:7" ht="25.5">
      <c r="B162" s="180" t="s">
        <v>366</v>
      </c>
      <c r="C162" s="181" t="s">
        <v>367</v>
      </c>
      <c r="D162" s="182" t="s">
        <v>368</v>
      </c>
      <c r="E162" s="181" t="s">
        <v>1713</v>
      </c>
      <c r="F162" s="182" t="s">
        <v>348</v>
      </c>
      <c r="G162" s="181" t="s">
        <v>1714</v>
      </c>
    </row>
    <row r="163" spans="2:7" ht="63.75">
      <c r="B163" s="168" t="s">
        <v>1437</v>
      </c>
      <c r="C163" s="172" t="s">
        <v>1717</v>
      </c>
      <c r="D163" s="177" t="s">
        <v>1718</v>
      </c>
      <c r="E163" s="177" t="s">
        <v>1721</v>
      </c>
      <c r="F163" s="168" t="s">
        <v>1505</v>
      </c>
      <c r="G163" s="175">
        <v>44651</v>
      </c>
    </row>
    <row r="164" spans="2:7" ht="63.75">
      <c r="B164" s="168" t="s">
        <v>1440</v>
      </c>
      <c r="C164" s="172" t="s">
        <v>1719</v>
      </c>
      <c r="D164" s="177" t="s">
        <v>1508</v>
      </c>
      <c r="E164" s="177" t="s">
        <v>1720</v>
      </c>
      <c r="F164" s="168" t="s">
        <v>1510</v>
      </c>
      <c r="G164" s="175">
        <v>44651</v>
      </c>
    </row>
    <row r="165" spans="2:7">
      <c r="B165" s="340" t="s">
        <v>2014</v>
      </c>
      <c r="C165" s="194"/>
      <c r="D165" s="192"/>
      <c r="E165" s="192"/>
      <c r="F165" s="192"/>
      <c r="G165" s="194"/>
    </row>
    <row r="166" spans="2:7">
      <c r="B166" s="184"/>
      <c r="C166" s="195"/>
      <c r="D166" s="184"/>
      <c r="E166" s="184"/>
      <c r="F166" s="184"/>
      <c r="G166" s="195"/>
    </row>
    <row r="167" spans="2:7">
      <c r="B167" s="473" t="s">
        <v>370</v>
      </c>
      <c r="C167" s="473"/>
      <c r="D167" s="473"/>
      <c r="E167" s="473"/>
      <c r="F167" s="473"/>
      <c r="G167" s="473"/>
    </row>
    <row r="170" spans="2:7">
      <c r="B170" s="486" t="s">
        <v>1712</v>
      </c>
      <c r="C170" s="486"/>
      <c r="D170" s="486"/>
      <c r="E170" s="486"/>
      <c r="F170" s="486"/>
      <c r="G170" s="486"/>
    </row>
    <row r="171" spans="2:7">
      <c r="B171" s="477" t="s">
        <v>394</v>
      </c>
      <c r="C171" s="477"/>
      <c r="D171" s="477"/>
      <c r="E171" s="477"/>
      <c r="F171" s="477"/>
      <c r="G171" s="477"/>
    </row>
    <row r="172" spans="2:7">
      <c r="B172" s="475" t="s">
        <v>365</v>
      </c>
      <c r="C172" s="475"/>
      <c r="D172" s="475"/>
      <c r="E172" s="475"/>
      <c r="F172" s="475"/>
      <c r="G172" s="475"/>
    </row>
    <row r="173" spans="2:7" ht="15.75" thickBot="1">
      <c r="B173" s="476" t="s">
        <v>314</v>
      </c>
      <c r="C173" s="476"/>
      <c r="D173" s="476"/>
      <c r="E173" s="476"/>
      <c r="F173" s="476"/>
      <c r="G173" s="476"/>
    </row>
    <row r="174" spans="2:7" ht="25.5">
      <c r="B174" s="180" t="s">
        <v>366</v>
      </c>
      <c r="C174" s="181" t="s">
        <v>367</v>
      </c>
      <c r="D174" s="182" t="s">
        <v>368</v>
      </c>
      <c r="E174" s="181" t="s">
        <v>1713</v>
      </c>
      <c r="F174" s="182" t="s">
        <v>348</v>
      </c>
      <c r="G174" s="181" t="s">
        <v>1714</v>
      </c>
    </row>
    <row r="175" spans="2:7">
      <c r="B175" s="168" t="s">
        <v>1306</v>
      </c>
      <c r="C175" s="172" t="s">
        <v>1306</v>
      </c>
      <c r="D175" s="168" t="s">
        <v>1306</v>
      </c>
      <c r="E175" s="168" t="s">
        <v>1306</v>
      </c>
      <c r="F175" s="168" t="s">
        <v>1306</v>
      </c>
      <c r="G175" s="172" t="s">
        <v>1306</v>
      </c>
    </row>
    <row r="176" spans="2:7">
      <c r="B176" s="485" t="s">
        <v>2016</v>
      </c>
      <c r="C176" s="485"/>
      <c r="D176" s="485"/>
      <c r="E176" s="485"/>
      <c r="F176" s="485"/>
      <c r="G176" s="485"/>
    </row>
    <row r="177" spans="2:7">
      <c r="B177" s="473" t="s">
        <v>369</v>
      </c>
      <c r="C177" s="473"/>
      <c r="D177" s="473"/>
      <c r="E177" s="473"/>
      <c r="F177" s="473"/>
      <c r="G177" s="473"/>
    </row>
    <row r="178" spans="2:7">
      <c r="B178" s="473" t="s">
        <v>370</v>
      </c>
      <c r="C178" s="473"/>
      <c r="D178" s="473"/>
      <c r="E178" s="473"/>
      <c r="F178" s="473"/>
      <c r="G178" s="473"/>
    </row>
    <row r="183" spans="2:7">
      <c r="B183" s="368" t="str">
        <f>+B170</f>
        <v>Cuadro 7. Unidades de medida. Acciones correctivas y fechas de implementación</v>
      </c>
      <c r="C183" s="368"/>
      <c r="D183" s="368"/>
      <c r="E183" s="368"/>
      <c r="F183" s="368"/>
      <c r="G183" s="368"/>
    </row>
    <row r="184" spans="2:7">
      <c r="B184" s="384" t="s">
        <v>395</v>
      </c>
      <c r="C184" s="384"/>
      <c r="D184" s="384"/>
      <c r="E184" s="384"/>
      <c r="F184" s="384"/>
      <c r="G184" s="384"/>
    </row>
    <row r="185" spans="2:7" ht="15.75" thickBot="1">
      <c r="B185" s="488" t="s">
        <v>314</v>
      </c>
      <c r="C185" s="488"/>
      <c r="D185" s="488"/>
      <c r="E185" s="488"/>
      <c r="F185" s="488"/>
      <c r="G185" s="488"/>
    </row>
    <row r="186" spans="2:7" ht="25.5">
      <c r="B186" s="180" t="s">
        <v>366</v>
      </c>
      <c r="C186" s="181" t="s">
        <v>367</v>
      </c>
      <c r="D186" s="182" t="s">
        <v>368</v>
      </c>
      <c r="E186" s="181" t="s">
        <v>1713</v>
      </c>
      <c r="F186" s="182" t="s">
        <v>348</v>
      </c>
      <c r="G186" s="181" t="s">
        <v>1714</v>
      </c>
    </row>
    <row r="187" spans="2:7">
      <c r="B187" s="168" t="s">
        <v>1306</v>
      </c>
      <c r="C187" s="172" t="s">
        <v>1306</v>
      </c>
      <c r="D187" s="168" t="s">
        <v>1306</v>
      </c>
      <c r="E187" s="168" t="s">
        <v>1306</v>
      </c>
      <c r="F187" s="168" t="s">
        <v>1306</v>
      </c>
      <c r="G187" s="172" t="s">
        <v>1306</v>
      </c>
    </row>
    <row r="188" spans="2:7">
      <c r="B188" s="375" t="s">
        <v>2017</v>
      </c>
      <c r="C188" s="375"/>
      <c r="D188" s="375"/>
      <c r="E188" s="375"/>
      <c r="F188" s="375"/>
      <c r="G188" s="375"/>
    </row>
    <row r="189" spans="2:7">
      <c r="B189" s="489" t="s">
        <v>359</v>
      </c>
      <c r="C189" s="489"/>
      <c r="D189" s="489"/>
      <c r="E189" s="489"/>
      <c r="F189" s="489"/>
      <c r="G189" s="489"/>
    </row>
    <row r="190" spans="2:7">
      <c r="B190" s="489" t="s">
        <v>374</v>
      </c>
      <c r="C190" s="489"/>
      <c r="D190" s="489"/>
      <c r="E190" s="489"/>
      <c r="F190" s="489"/>
      <c r="G190" s="489"/>
    </row>
  </sheetData>
  <mergeCells count="117">
    <mergeCell ref="B183:G183"/>
    <mergeCell ref="B184:G184"/>
    <mergeCell ref="B185:G185"/>
    <mergeCell ref="B188:G188"/>
    <mergeCell ref="B189:G189"/>
    <mergeCell ref="B190:G190"/>
    <mergeCell ref="B12:G12"/>
    <mergeCell ref="B13:G13"/>
    <mergeCell ref="B14:G14"/>
    <mergeCell ref="B15:G15"/>
    <mergeCell ref="B18:G18"/>
    <mergeCell ref="B30:G30"/>
    <mergeCell ref="B33:G33"/>
    <mergeCell ref="B42:G42"/>
    <mergeCell ref="B45:G45"/>
    <mergeCell ref="B46:G46"/>
    <mergeCell ref="B47:G47"/>
    <mergeCell ref="B48:G48"/>
    <mergeCell ref="B34:G34"/>
    <mergeCell ref="B35:G35"/>
    <mergeCell ref="B36:G36"/>
    <mergeCell ref="B40:G40"/>
    <mergeCell ref="B41:G41"/>
    <mergeCell ref="B64:G64"/>
    <mergeCell ref="B10:G10"/>
    <mergeCell ref="B2:G2"/>
    <mergeCell ref="B3:G3"/>
    <mergeCell ref="B4:G4"/>
    <mergeCell ref="B8:G8"/>
    <mergeCell ref="B9:G9"/>
    <mergeCell ref="B5:G5"/>
    <mergeCell ref="B25:G25"/>
    <mergeCell ref="B19:G19"/>
    <mergeCell ref="B20:G20"/>
    <mergeCell ref="B22:G22"/>
    <mergeCell ref="B23:G23"/>
    <mergeCell ref="B24:G24"/>
    <mergeCell ref="B65:G65"/>
    <mergeCell ref="B66:G66"/>
    <mergeCell ref="B67:G67"/>
    <mergeCell ref="B70:G70"/>
    <mergeCell ref="B58:G58"/>
    <mergeCell ref="B59:G59"/>
    <mergeCell ref="B56:G56"/>
    <mergeCell ref="B57:G57"/>
    <mergeCell ref="B78:G78"/>
    <mergeCell ref="B82:G82"/>
    <mergeCell ref="B83:G83"/>
    <mergeCell ref="B86:G86"/>
    <mergeCell ref="B71:G71"/>
    <mergeCell ref="B72:G72"/>
    <mergeCell ref="B75:G75"/>
    <mergeCell ref="B76:G76"/>
    <mergeCell ref="B77:G77"/>
    <mergeCell ref="B94:G94"/>
    <mergeCell ref="B97:G97"/>
    <mergeCell ref="B98:G98"/>
    <mergeCell ref="B99:G99"/>
    <mergeCell ref="B100:G100"/>
    <mergeCell ref="B87:G87"/>
    <mergeCell ref="B88:G88"/>
    <mergeCell ref="B89:G89"/>
    <mergeCell ref="B92:G92"/>
    <mergeCell ref="B93:G93"/>
    <mergeCell ref="B110:G110"/>
    <mergeCell ref="B111:G111"/>
    <mergeCell ref="B114:G114"/>
    <mergeCell ref="B115:G115"/>
    <mergeCell ref="B116:G116"/>
    <mergeCell ref="B103:G103"/>
    <mergeCell ref="B104:G104"/>
    <mergeCell ref="B105:G105"/>
    <mergeCell ref="B108:G108"/>
    <mergeCell ref="B109:G109"/>
    <mergeCell ref="B128:G128"/>
    <mergeCell ref="B131:G131"/>
    <mergeCell ref="B132:G132"/>
    <mergeCell ref="B133:G133"/>
    <mergeCell ref="B120:G120"/>
    <mergeCell ref="B121:G121"/>
    <mergeCell ref="B122:G122"/>
    <mergeCell ref="B123:G123"/>
    <mergeCell ref="B126:G126"/>
    <mergeCell ref="B176:G176"/>
    <mergeCell ref="B177:G177"/>
    <mergeCell ref="B178:G178"/>
    <mergeCell ref="B167:G167"/>
    <mergeCell ref="B170:G170"/>
    <mergeCell ref="B171:G171"/>
    <mergeCell ref="B158:G158"/>
    <mergeCell ref="B159:G159"/>
    <mergeCell ref="B160:G160"/>
    <mergeCell ref="B161:G161"/>
    <mergeCell ref="B28:G28"/>
    <mergeCell ref="B39:G39"/>
    <mergeCell ref="B62:G62"/>
    <mergeCell ref="B53:G53"/>
    <mergeCell ref="B52:G52"/>
    <mergeCell ref="B51:G51"/>
    <mergeCell ref="B29:G29"/>
    <mergeCell ref="B172:G172"/>
    <mergeCell ref="B173:G173"/>
    <mergeCell ref="B144:G144"/>
    <mergeCell ref="B145:G145"/>
    <mergeCell ref="B146:G146"/>
    <mergeCell ref="B149:B155"/>
    <mergeCell ref="C149:C155"/>
    <mergeCell ref="D149:D155"/>
    <mergeCell ref="E150:E155"/>
    <mergeCell ref="F150:F155"/>
    <mergeCell ref="G150:G155"/>
    <mergeCell ref="B134:G134"/>
    <mergeCell ref="B137:G137"/>
    <mergeCell ref="B138:G138"/>
    <mergeCell ref="B139:G139"/>
    <mergeCell ref="B143:G143"/>
    <mergeCell ref="B127:G127"/>
  </mergeCells>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2F7238-EEF2-452A-AF0C-012CE118BCB8}">
  <sheetPr>
    <tabColor theme="7"/>
  </sheetPr>
  <dimension ref="B2:N219"/>
  <sheetViews>
    <sheetView showGridLines="0" topLeftCell="A172" zoomScale="70" zoomScaleNormal="70" workbookViewId="0">
      <selection activeCell="J31" sqref="J31"/>
    </sheetView>
  </sheetViews>
  <sheetFormatPr baseColWidth="10" defaultColWidth="11.42578125" defaultRowHeight="15"/>
  <cols>
    <col min="1" max="1" width="5.7109375" customWidth="1"/>
    <col min="2" max="2" width="29" style="76" customWidth="1"/>
    <col min="3" max="3" width="38.140625" style="76" customWidth="1"/>
    <col min="4" max="4" width="18.140625" style="97" customWidth="1"/>
    <col min="5" max="5" width="18.7109375" style="97" customWidth="1"/>
    <col min="6" max="6" width="15.42578125" style="97" customWidth="1"/>
    <col min="7" max="7" width="16.85546875" style="97" customWidth="1"/>
    <col min="8" max="8" width="28.140625" style="190" customWidth="1"/>
    <col min="9" max="9" width="25.28515625" style="259" customWidth="1"/>
    <col min="10" max="10" width="29.28515625" style="260" customWidth="1"/>
    <col min="12" max="12" width="69.5703125" customWidth="1"/>
    <col min="13" max="13" width="37.7109375" customWidth="1"/>
  </cols>
  <sheetData>
    <row r="2" spans="2:8">
      <c r="B2" s="368"/>
      <c r="C2" s="368"/>
      <c r="D2" s="368"/>
      <c r="E2" s="368"/>
      <c r="F2" s="368"/>
      <c r="G2" s="368"/>
      <c r="H2" s="368"/>
    </row>
    <row r="3" spans="2:8">
      <c r="B3" s="384" t="s">
        <v>1387</v>
      </c>
      <c r="C3" s="384"/>
      <c r="D3" s="384"/>
      <c r="E3" s="384"/>
      <c r="F3" s="384"/>
      <c r="G3" s="384"/>
      <c r="H3" s="384"/>
    </row>
    <row r="4" spans="2:8" ht="15.75" thickBot="1">
      <c r="B4" s="488" t="s">
        <v>314</v>
      </c>
      <c r="C4" s="488"/>
      <c r="D4" s="488"/>
      <c r="E4" s="488"/>
      <c r="F4" s="488"/>
      <c r="G4" s="488"/>
      <c r="H4" s="488"/>
    </row>
    <row r="5" spans="2:8" ht="39.75">
      <c r="B5" s="3" t="s">
        <v>353</v>
      </c>
      <c r="C5" s="1" t="s">
        <v>372</v>
      </c>
      <c r="D5" s="2" t="s">
        <v>355</v>
      </c>
      <c r="E5" s="1" t="s">
        <v>356</v>
      </c>
      <c r="F5" s="2" t="s">
        <v>357</v>
      </c>
      <c r="G5" s="1" t="s">
        <v>358</v>
      </c>
      <c r="H5" s="150" t="s">
        <v>373</v>
      </c>
    </row>
    <row r="6" spans="2:8">
      <c r="B6" s="168" t="s">
        <v>1306</v>
      </c>
      <c r="C6" s="168" t="s">
        <v>1306</v>
      </c>
      <c r="D6" s="168" t="s">
        <v>1306</v>
      </c>
      <c r="E6" s="168" t="s">
        <v>1306</v>
      </c>
      <c r="F6" s="168" t="s">
        <v>1306</v>
      </c>
      <c r="G6" s="168" t="s">
        <v>1306</v>
      </c>
      <c r="H6" s="174" t="s">
        <v>1306</v>
      </c>
    </row>
    <row r="7" spans="2:8">
      <c r="B7" s="187"/>
      <c r="C7" s="186"/>
      <c r="D7" s="155"/>
      <c r="E7" s="93"/>
      <c r="F7" s="94"/>
      <c r="G7" s="94"/>
      <c r="H7" s="55"/>
    </row>
    <row r="8" spans="2:8">
      <c r="B8" s="187"/>
      <c r="C8" s="56"/>
      <c r="D8" s="93"/>
      <c r="E8" s="93"/>
      <c r="F8" s="93"/>
      <c r="G8" s="94"/>
      <c r="H8" s="55"/>
    </row>
    <row r="9" spans="2:8">
      <c r="B9" s="495" t="s">
        <v>2051</v>
      </c>
      <c r="C9" s="495"/>
      <c r="D9" s="495"/>
      <c r="E9" s="495"/>
      <c r="F9" s="495"/>
      <c r="G9" s="495"/>
      <c r="H9" s="495"/>
    </row>
    <row r="10" spans="2:8">
      <c r="B10" s="416" t="s">
        <v>359</v>
      </c>
      <c r="C10" s="416"/>
      <c r="D10" s="416"/>
      <c r="E10" s="416"/>
      <c r="F10" s="416"/>
      <c r="G10" s="416"/>
      <c r="H10" s="416"/>
    </row>
    <row r="11" spans="2:8">
      <c r="B11" s="416" t="s">
        <v>374</v>
      </c>
      <c r="C11" s="416"/>
      <c r="D11" s="416"/>
      <c r="E11" s="416"/>
      <c r="F11" s="416"/>
      <c r="G11" s="416"/>
      <c r="H11" s="416"/>
    </row>
    <row r="14" spans="2:8">
      <c r="B14" s="368" t="s">
        <v>371</v>
      </c>
      <c r="C14" s="368"/>
      <c r="D14" s="368"/>
      <c r="E14" s="368"/>
      <c r="F14" s="368"/>
      <c r="G14" s="368"/>
      <c r="H14" s="368"/>
    </row>
    <row r="15" spans="2:8">
      <c r="B15" s="384" t="s">
        <v>381</v>
      </c>
      <c r="C15" s="384"/>
      <c r="D15" s="384"/>
      <c r="E15" s="384"/>
      <c r="F15" s="384"/>
      <c r="G15" s="384"/>
      <c r="H15" s="384"/>
    </row>
    <row r="16" spans="2:8" ht="15.75" thickBot="1">
      <c r="B16" s="488" t="s">
        <v>314</v>
      </c>
      <c r="C16" s="488"/>
      <c r="D16" s="488"/>
      <c r="E16" s="488"/>
      <c r="F16" s="488"/>
      <c r="G16" s="488"/>
      <c r="H16" s="488"/>
    </row>
    <row r="17" spans="2:8" ht="39.75">
      <c r="B17" s="3" t="s">
        <v>353</v>
      </c>
      <c r="C17" s="1" t="s">
        <v>372</v>
      </c>
      <c r="D17" s="2" t="s">
        <v>355</v>
      </c>
      <c r="E17" s="1" t="s">
        <v>356</v>
      </c>
      <c r="F17" s="2" t="s">
        <v>357</v>
      </c>
      <c r="G17" s="1" t="s">
        <v>358</v>
      </c>
      <c r="H17" s="150" t="s">
        <v>373</v>
      </c>
    </row>
    <row r="18" spans="2:8">
      <c r="B18" s="168" t="s">
        <v>1306</v>
      </c>
      <c r="C18" s="168" t="s">
        <v>1306</v>
      </c>
      <c r="D18" s="168" t="s">
        <v>1306</v>
      </c>
      <c r="E18" s="168" t="s">
        <v>1306</v>
      </c>
      <c r="F18" s="168" t="s">
        <v>1306</v>
      </c>
      <c r="G18" s="168" t="s">
        <v>1306</v>
      </c>
      <c r="H18" s="174" t="s">
        <v>1306</v>
      </c>
    </row>
    <row r="19" spans="2:8">
      <c r="B19" s="187"/>
      <c r="C19" s="56"/>
      <c r="D19" s="93"/>
      <c r="E19" s="93"/>
      <c r="F19" s="94"/>
      <c r="G19" s="94"/>
      <c r="H19" s="55"/>
    </row>
    <row r="20" spans="2:8">
      <c r="B20" s="187"/>
      <c r="C20" s="56"/>
      <c r="D20" s="93"/>
      <c r="E20" s="93"/>
      <c r="F20" s="94"/>
      <c r="G20" s="94"/>
      <c r="H20" s="55"/>
    </row>
    <row r="21" spans="2:8">
      <c r="B21" s="495" t="s">
        <v>2036</v>
      </c>
      <c r="C21" s="495"/>
      <c r="D21" s="495"/>
      <c r="E21" s="495"/>
      <c r="F21" s="495"/>
      <c r="G21" s="495"/>
      <c r="H21" s="495"/>
    </row>
    <row r="22" spans="2:8">
      <c r="B22" s="416" t="s">
        <v>359</v>
      </c>
      <c r="C22" s="416"/>
      <c r="D22" s="416"/>
      <c r="E22" s="416"/>
      <c r="F22" s="416"/>
      <c r="G22" s="416"/>
      <c r="H22" s="416"/>
    </row>
    <row r="23" spans="2:8">
      <c r="B23" s="416" t="s">
        <v>374</v>
      </c>
      <c r="C23" s="416"/>
      <c r="D23" s="416"/>
      <c r="E23" s="416"/>
      <c r="F23" s="416"/>
      <c r="G23" s="416"/>
      <c r="H23" s="416"/>
    </row>
    <row r="26" spans="2:8">
      <c r="B26" s="368" t="s">
        <v>371</v>
      </c>
      <c r="C26" s="368"/>
      <c r="D26" s="368"/>
      <c r="E26" s="368"/>
      <c r="F26" s="368"/>
      <c r="G26" s="368"/>
      <c r="H26" s="368"/>
    </row>
    <row r="27" spans="2:8">
      <c r="B27" s="384" t="s">
        <v>382</v>
      </c>
      <c r="C27" s="384"/>
      <c r="D27" s="384"/>
      <c r="E27" s="384"/>
      <c r="F27" s="384"/>
      <c r="G27" s="384"/>
      <c r="H27" s="384"/>
    </row>
    <row r="28" spans="2:8" ht="15.75" thickBot="1">
      <c r="B28" s="488" t="s">
        <v>314</v>
      </c>
      <c r="C28" s="488"/>
      <c r="D28" s="488"/>
      <c r="E28" s="488"/>
      <c r="F28" s="488"/>
      <c r="G28" s="488"/>
      <c r="H28" s="488"/>
    </row>
    <row r="29" spans="2:8" ht="39.75">
      <c r="B29" s="3" t="s">
        <v>353</v>
      </c>
      <c r="C29" s="1" t="s">
        <v>372</v>
      </c>
      <c r="D29" s="2" t="s">
        <v>355</v>
      </c>
      <c r="E29" s="1" t="s">
        <v>356</v>
      </c>
      <c r="F29" s="2" t="s">
        <v>357</v>
      </c>
      <c r="G29" s="1" t="s">
        <v>358</v>
      </c>
      <c r="H29" s="150" t="s">
        <v>373</v>
      </c>
    </row>
    <row r="30" spans="2:8">
      <c r="B30" s="168" t="s">
        <v>1306</v>
      </c>
      <c r="C30" s="168" t="s">
        <v>1306</v>
      </c>
      <c r="D30" s="168" t="s">
        <v>1306</v>
      </c>
      <c r="E30" s="168" t="s">
        <v>1306</v>
      </c>
      <c r="F30" s="168" t="s">
        <v>1306</v>
      </c>
      <c r="G30" s="168" t="s">
        <v>1306</v>
      </c>
      <c r="H30" s="174" t="s">
        <v>1306</v>
      </c>
    </row>
    <row r="31" spans="2:8">
      <c r="B31" s="187"/>
      <c r="C31" s="56"/>
      <c r="D31" s="93"/>
      <c r="E31" s="93"/>
      <c r="F31" s="94"/>
      <c r="G31" s="94"/>
      <c r="H31" s="55"/>
    </row>
    <row r="32" spans="2:8">
      <c r="B32" s="495" t="s">
        <v>2037</v>
      </c>
      <c r="C32" s="495"/>
      <c r="D32" s="495"/>
      <c r="E32" s="495"/>
      <c r="F32" s="495"/>
      <c r="G32" s="495"/>
      <c r="H32" s="495"/>
    </row>
    <row r="33" spans="2:10">
      <c r="B33" s="416" t="s">
        <v>359</v>
      </c>
      <c r="C33" s="416"/>
      <c r="D33" s="416"/>
      <c r="E33" s="416"/>
      <c r="F33" s="416"/>
      <c r="G33" s="416"/>
      <c r="H33" s="416"/>
    </row>
    <row r="34" spans="2:10">
      <c r="B34" s="416" t="s">
        <v>374</v>
      </c>
      <c r="C34" s="416"/>
      <c r="D34" s="416"/>
      <c r="E34" s="416"/>
      <c r="F34" s="416"/>
      <c r="G34" s="416"/>
      <c r="H34" s="416"/>
    </row>
    <row r="37" spans="2:10">
      <c r="B37" s="368" t="s">
        <v>371</v>
      </c>
      <c r="C37" s="368"/>
      <c r="D37" s="368"/>
      <c r="E37" s="368"/>
      <c r="F37" s="368"/>
      <c r="G37" s="368"/>
      <c r="H37" s="368"/>
    </row>
    <row r="38" spans="2:10">
      <c r="B38" s="384" t="s">
        <v>383</v>
      </c>
      <c r="C38" s="384"/>
      <c r="D38" s="384"/>
      <c r="E38" s="384"/>
      <c r="F38" s="384"/>
      <c r="G38" s="384"/>
      <c r="H38" s="384"/>
    </row>
    <row r="39" spans="2:10">
      <c r="B39" s="506" t="s">
        <v>314</v>
      </c>
      <c r="C39" s="506"/>
      <c r="D39" s="506"/>
      <c r="E39" s="506"/>
      <c r="F39" s="506"/>
      <c r="G39" s="506"/>
      <c r="H39" s="506"/>
    </row>
    <row r="40" spans="2:10" ht="42.75" customHeight="1">
      <c r="B40" s="136" t="s">
        <v>353</v>
      </c>
      <c r="C40" s="136" t="s">
        <v>372</v>
      </c>
      <c r="D40" s="136" t="s">
        <v>355</v>
      </c>
      <c r="E40" s="136" t="s">
        <v>356</v>
      </c>
      <c r="F40" s="136" t="s">
        <v>357</v>
      </c>
      <c r="G40" s="136" t="s">
        <v>358</v>
      </c>
      <c r="H40" s="136" t="s">
        <v>373</v>
      </c>
      <c r="I40" s="136" t="s">
        <v>1788</v>
      </c>
      <c r="J40" s="136" t="s">
        <v>1789</v>
      </c>
    </row>
    <row r="41" spans="2:10" ht="54.75" customHeight="1">
      <c r="B41" s="503" t="s">
        <v>1871</v>
      </c>
      <c r="C41" s="117" t="s">
        <v>1814</v>
      </c>
      <c r="D41" s="211">
        <v>0.8</v>
      </c>
      <c r="E41" s="191" t="s">
        <v>1790</v>
      </c>
      <c r="F41" s="211">
        <v>0</v>
      </c>
      <c r="G41" s="211">
        <v>1.25</v>
      </c>
      <c r="H41" s="254" t="s">
        <v>1650</v>
      </c>
      <c r="I41" s="275">
        <v>469.19</v>
      </c>
      <c r="J41" s="276">
        <v>469.19</v>
      </c>
    </row>
    <row r="42" spans="2:10" ht="58.5" customHeight="1">
      <c r="B42" s="504"/>
      <c r="C42" s="117" t="s">
        <v>1815</v>
      </c>
      <c r="D42" s="253">
        <v>0.8</v>
      </c>
      <c r="E42" s="199" t="s">
        <v>1791</v>
      </c>
      <c r="F42" s="253">
        <v>0</v>
      </c>
      <c r="G42" s="253">
        <v>0.86580000000000001</v>
      </c>
      <c r="H42" s="254" t="s">
        <v>1650</v>
      </c>
      <c r="I42" s="275" t="s">
        <v>1793</v>
      </c>
      <c r="J42" s="241" t="s">
        <v>1792</v>
      </c>
    </row>
    <row r="43" spans="2:10" ht="59.25" customHeight="1">
      <c r="B43" s="505"/>
      <c r="C43" s="117" t="s">
        <v>1816</v>
      </c>
      <c r="D43" s="253">
        <v>0.8</v>
      </c>
      <c r="E43" s="199" t="s">
        <v>1796</v>
      </c>
      <c r="F43" s="253">
        <v>4.1799999999999997E-2</v>
      </c>
      <c r="G43" s="253">
        <v>1.0851</v>
      </c>
      <c r="H43" s="254" t="s">
        <v>1650</v>
      </c>
      <c r="I43" s="275">
        <v>46.6</v>
      </c>
      <c r="J43" s="275">
        <v>40.270000000000003</v>
      </c>
    </row>
    <row r="44" spans="2:10" ht="90.75" customHeight="1">
      <c r="B44" s="148" t="s">
        <v>1651</v>
      </c>
      <c r="C44" s="117" t="s">
        <v>1652</v>
      </c>
      <c r="D44" s="211">
        <v>0.95</v>
      </c>
      <c r="E44" s="191" t="s">
        <v>1797</v>
      </c>
      <c r="F44" s="211">
        <v>1.2395</v>
      </c>
      <c r="G44" s="211">
        <v>0.9526</v>
      </c>
      <c r="H44" s="254" t="s">
        <v>1653</v>
      </c>
      <c r="I44" s="275" t="s">
        <v>1794</v>
      </c>
      <c r="J44" s="275" t="s">
        <v>1795</v>
      </c>
    </row>
    <row r="45" spans="2:10" s="149" customFormat="1" ht="34.5" customHeight="1">
      <c r="B45" s="509" t="s">
        <v>1654</v>
      </c>
      <c r="C45" s="510"/>
      <c r="D45" s="510"/>
      <c r="E45" s="510"/>
      <c r="F45" s="510"/>
      <c r="G45" s="510"/>
      <c r="H45" s="510"/>
      <c r="I45" s="261"/>
      <c r="J45" s="262"/>
    </row>
    <row r="46" spans="2:10">
      <c r="B46" s="416"/>
      <c r="C46" s="416"/>
      <c r="D46" s="416"/>
      <c r="E46" s="416"/>
      <c r="F46" s="416"/>
      <c r="G46" s="416"/>
      <c r="H46" s="416"/>
    </row>
    <row r="47" spans="2:10">
      <c r="B47" s="416"/>
      <c r="C47" s="416"/>
      <c r="D47" s="416"/>
      <c r="E47" s="416"/>
      <c r="F47" s="416"/>
      <c r="G47" s="416"/>
      <c r="H47" s="416"/>
    </row>
    <row r="50" spans="2:10">
      <c r="B50" s="368" t="s">
        <v>371</v>
      </c>
      <c r="C50" s="368"/>
      <c r="D50" s="368"/>
      <c r="E50" s="368"/>
      <c r="F50" s="368"/>
      <c r="G50" s="368"/>
      <c r="H50" s="368"/>
    </row>
    <row r="51" spans="2:10">
      <c r="B51" s="384" t="s">
        <v>384</v>
      </c>
      <c r="C51" s="384"/>
      <c r="D51" s="384"/>
      <c r="E51" s="384"/>
      <c r="F51" s="384"/>
      <c r="G51" s="384"/>
      <c r="H51" s="384"/>
    </row>
    <row r="52" spans="2:10" ht="15.75" thickBot="1">
      <c r="B52" s="488" t="s">
        <v>314</v>
      </c>
      <c r="C52" s="488"/>
      <c r="D52" s="488"/>
      <c r="E52" s="488"/>
      <c r="F52" s="488"/>
      <c r="G52" s="488"/>
      <c r="H52" s="488"/>
    </row>
    <row r="53" spans="2:10" ht="39.75">
      <c r="B53" s="3" t="s">
        <v>353</v>
      </c>
      <c r="C53" s="1" t="s">
        <v>372</v>
      </c>
      <c r="D53" s="2" t="s">
        <v>355</v>
      </c>
      <c r="E53" s="1" t="s">
        <v>356</v>
      </c>
      <c r="F53" s="2" t="s">
        <v>357</v>
      </c>
      <c r="G53" s="2" t="s">
        <v>358</v>
      </c>
      <c r="H53" s="2" t="s">
        <v>373</v>
      </c>
      <c r="I53" s="2" t="s">
        <v>1788</v>
      </c>
      <c r="J53" s="2" t="s">
        <v>1789</v>
      </c>
    </row>
    <row r="54" spans="2:10" ht="108.75" customHeight="1">
      <c r="B54" s="501" t="s">
        <v>1572</v>
      </c>
      <c r="C54" s="118" t="s">
        <v>1605</v>
      </c>
      <c r="D54" s="212">
        <v>0.3</v>
      </c>
      <c r="E54" s="119" t="s">
        <v>1807</v>
      </c>
      <c r="F54" s="212">
        <v>0.11</v>
      </c>
      <c r="G54" s="212">
        <v>0.30030000000000001</v>
      </c>
      <c r="H54" s="277" t="s">
        <v>1657</v>
      </c>
      <c r="I54" s="275" t="s">
        <v>1798</v>
      </c>
      <c r="J54" s="275" t="s">
        <v>1799</v>
      </c>
    </row>
    <row r="55" spans="2:10" ht="120.75" customHeight="1">
      <c r="B55" s="501"/>
      <c r="C55" s="118" t="s">
        <v>1606</v>
      </c>
      <c r="D55" s="212">
        <v>0.1</v>
      </c>
      <c r="E55" s="119" t="s">
        <v>1808</v>
      </c>
      <c r="F55" s="212">
        <v>0</v>
      </c>
      <c r="G55" s="212">
        <v>0.13</v>
      </c>
      <c r="H55" s="277" t="s">
        <v>1657</v>
      </c>
      <c r="I55" s="275" t="s">
        <v>1800</v>
      </c>
      <c r="J55" s="272">
        <v>157</v>
      </c>
    </row>
    <row r="56" spans="2:10" ht="76.5">
      <c r="B56" s="501"/>
      <c r="C56" s="118" t="s">
        <v>1607</v>
      </c>
      <c r="D56" s="212">
        <v>0.5</v>
      </c>
      <c r="E56" s="119" t="s">
        <v>1809</v>
      </c>
      <c r="F56" s="212">
        <v>0.37259999999999999</v>
      </c>
      <c r="G56" s="212">
        <v>0.37340000000000001</v>
      </c>
      <c r="H56" s="277" t="s">
        <v>1657</v>
      </c>
      <c r="I56" s="275" t="s">
        <v>1801</v>
      </c>
      <c r="J56" s="275" t="s">
        <v>1802</v>
      </c>
    </row>
    <row r="57" spans="2:10" ht="102">
      <c r="B57" s="501"/>
      <c r="C57" s="118" t="s">
        <v>1608</v>
      </c>
      <c r="D57" s="212">
        <v>0.5</v>
      </c>
      <c r="E57" s="119" t="s">
        <v>1810</v>
      </c>
      <c r="F57" s="212">
        <v>2.6675</v>
      </c>
      <c r="G57" s="212">
        <v>0.997</v>
      </c>
      <c r="H57" s="277" t="s">
        <v>1657</v>
      </c>
      <c r="I57" s="275" t="s">
        <v>1803</v>
      </c>
      <c r="J57" s="275" t="s">
        <v>1804</v>
      </c>
    </row>
    <row r="58" spans="2:10" ht="89.25">
      <c r="B58" s="501"/>
      <c r="C58" s="118" t="s">
        <v>1609</v>
      </c>
      <c r="D58" s="212">
        <v>0.2</v>
      </c>
      <c r="E58" s="119" t="s">
        <v>1811</v>
      </c>
      <c r="F58" s="212">
        <v>0.59130000000000005</v>
      </c>
      <c r="G58" s="212">
        <v>0.51549999999999996</v>
      </c>
      <c r="H58" s="277" t="s">
        <v>1657</v>
      </c>
      <c r="I58" s="275" t="s">
        <v>1805</v>
      </c>
      <c r="J58" s="275" t="s">
        <v>1806</v>
      </c>
    </row>
    <row r="59" spans="2:10">
      <c r="B59" s="416" t="s">
        <v>1658</v>
      </c>
      <c r="C59" s="416"/>
      <c r="D59" s="416"/>
      <c r="E59" s="416"/>
      <c r="F59" s="416"/>
      <c r="G59" s="416"/>
      <c r="H59" s="416"/>
    </row>
    <row r="60" spans="2:10">
      <c r="B60" s="416" t="s">
        <v>359</v>
      </c>
      <c r="C60" s="416"/>
      <c r="D60" s="416"/>
      <c r="E60" s="416"/>
      <c r="F60" s="416"/>
      <c r="G60" s="416"/>
      <c r="H60" s="416"/>
    </row>
    <row r="61" spans="2:10">
      <c r="B61" s="416" t="s">
        <v>374</v>
      </c>
      <c r="C61" s="416"/>
      <c r="D61" s="416"/>
      <c r="E61" s="416"/>
      <c r="F61" s="416"/>
      <c r="G61" s="416"/>
      <c r="H61" s="416"/>
    </row>
    <row r="64" spans="2:10">
      <c r="B64" s="368" t="s">
        <v>371</v>
      </c>
      <c r="C64" s="368"/>
      <c r="D64" s="368"/>
      <c r="E64" s="368"/>
      <c r="F64" s="368"/>
      <c r="G64" s="368"/>
      <c r="H64" s="368"/>
    </row>
    <row r="65" spans="2:10">
      <c r="B65" s="384" t="s">
        <v>385</v>
      </c>
      <c r="C65" s="384"/>
      <c r="D65" s="384"/>
      <c r="E65" s="384"/>
      <c r="F65" s="384"/>
      <c r="G65" s="384"/>
      <c r="H65" s="384"/>
    </row>
    <row r="66" spans="2:10" ht="15.75" thickBot="1">
      <c r="B66" s="488" t="s">
        <v>314</v>
      </c>
      <c r="C66" s="488"/>
      <c r="D66" s="488"/>
      <c r="E66" s="488"/>
      <c r="F66" s="488"/>
      <c r="G66" s="488"/>
      <c r="H66" s="488"/>
    </row>
    <row r="67" spans="2:10" ht="39.75">
      <c r="B67" s="3" t="s">
        <v>353</v>
      </c>
      <c r="C67" s="1" t="s">
        <v>372</v>
      </c>
      <c r="D67" s="2" t="s">
        <v>355</v>
      </c>
      <c r="E67" s="1" t="s">
        <v>356</v>
      </c>
      <c r="F67" s="2" t="s">
        <v>357</v>
      </c>
      <c r="G67" s="2" t="s">
        <v>358</v>
      </c>
      <c r="H67" s="2" t="s">
        <v>373</v>
      </c>
      <c r="I67" s="2" t="s">
        <v>1788</v>
      </c>
      <c r="J67" s="2" t="s">
        <v>1789</v>
      </c>
    </row>
    <row r="68" spans="2:10" ht="76.5" customHeight="1">
      <c r="B68" s="497" t="s">
        <v>1572</v>
      </c>
      <c r="C68" s="128" t="s">
        <v>1594</v>
      </c>
      <c r="D68" s="211">
        <v>0.55000000000000004</v>
      </c>
      <c r="E68" s="198" t="s">
        <v>1992</v>
      </c>
      <c r="F68" s="211">
        <v>0</v>
      </c>
      <c r="G68" s="211">
        <v>0.89100000000000001</v>
      </c>
      <c r="H68" s="113" t="s">
        <v>1596</v>
      </c>
      <c r="I68" s="272">
        <v>306</v>
      </c>
      <c r="J68" s="272">
        <v>150</v>
      </c>
    </row>
    <row r="69" spans="2:10" ht="76.5">
      <c r="B69" s="498"/>
      <c r="C69" s="128" t="s">
        <v>1595</v>
      </c>
      <c r="D69" s="211">
        <v>0.2</v>
      </c>
      <c r="E69" s="198" t="s">
        <v>1993</v>
      </c>
      <c r="F69" s="199" t="s">
        <v>1764</v>
      </c>
      <c r="G69" s="211">
        <v>1.087</v>
      </c>
      <c r="H69" s="113" t="s">
        <v>1597</v>
      </c>
      <c r="I69" s="272">
        <v>538</v>
      </c>
      <c r="J69" s="272">
        <v>117</v>
      </c>
    </row>
    <row r="70" spans="2:10" ht="89.25">
      <c r="B70" s="498"/>
      <c r="C70" s="128" t="s">
        <v>1599</v>
      </c>
      <c r="D70" s="211">
        <v>0.45</v>
      </c>
      <c r="E70" s="198" t="s">
        <v>1994</v>
      </c>
      <c r="F70" s="199" t="s">
        <v>1765</v>
      </c>
      <c r="G70" s="211">
        <v>0.83840000000000003</v>
      </c>
      <c r="H70" s="113" t="s">
        <v>1597</v>
      </c>
      <c r="I70" s="272">
        <v>538</v>
      </c>
      <c r="J70" s="272">
        <v>203</v>
      </c>
    </row>
    <row r="71" spans="2:10" ht="76.5">
      <c r="B71" s="498"/>
      <c r="C71" s="128" t="s">
        <v>1598</v>
      </c>
      <c r="D71" s="211">
        <v>0.6</v>
      </c>
      <c r="E71" s="198" t="s">
        <v>1995</v>
      </c>
      <c r="F71" s="199" t="s">
        <v>1766</v>
      </c>
      <c r="G71" s="211">
        <v>0.24299999999999999</v>
      </c>
      <c r="H71" s="113" t="s">
        <v>1597</v>
      </c>
      <c r="I71" s="272" t="s">
        <v>1812</v>
      </c>
      <c r="J71" s="272">
        <v>77</v>
      </c>
    </row>
    <row r="72" spans="2:10" ht="93.75" customHeight="1">
      <c r="B72" s="498"/>
      <c r="C72" s="128" t="s">
        <v>1600</v>
      </c>
      <c r="D72" s="211">
        <v>0.25</v>
      </c>
      <c r="E72" s="198" t="s">
        <v>1996</v>
      </c>
      <c r="F72" s="199" t="s">
        <v>1767</v>
      </c>
      <c r="G72" s="211">
        <v>1.3444</v>
      </c>
      <c r="H72" s="113" t="s">
        <v>1601</v>
      </c>
      <c r="I72" s="272">
        <v>360</v>
      </c>
      <c r="J72" s="272">
        <v>121</v>
      </c>
    </row>
    <row r="73" spans="2:10" ht="200.25" customHeight="1">
      <c r="B73" s="499"/>
      <c r="C73" s="128" t="s">
        <v>1602</v>
      </c>
      <c r="D73" s="283" t="s">
        <v>1727</v>
      </c>
      <c r="E73" s="265" t="s">
        <v>1813</v>
      </c>
      <c r="F73" s="283" t="s">
        <v>1603</v>
      </c>
      <c r="G73" s="265">
        <v>1</v>
      </c>
      <c r="H73" s="267" t="s">
        <v>1604</v>
      </c>
      <c r="I73" s="491" t="s">
        <v>1866</v>
      </c>
      <c r="J73" s="492"/>
    </row>
    <row r="74" spans="2:10">
      <c r="B74" s="495" t="s">
        <v>1876</v>
      </c>
      <c r="C74" s="495"/>
      <c r="D74" s="495"/>
      <c r="E74" s="495"/>
      <c r="F74" s="495"/>
      <c r="G74" s="495"/>
      <c r="H74" s="495"/>
    </row>
    <row r="75" spans="2:10">
      <c r="B75" s="416" t="s">
        <v>359</v>
      </c>
      <c r="C75" s="416"/>
      <c r="D75" s="416"/>
      <c r="E75" s="416"/>
      <c r="F75" s="416"/>
      <c r="G75" s="416"/>
      <c r="H75" s="416"/>
    </row>
    <row r="76" spans="2:10">
      <c r="B76" s="416" t="s">
        <v>374</v>
      </c>
      <c r="C76" s="416"/>
      <c r="D76" s="416"/>
      <c r="E76" s="416"/>
      <c r="F76" s="416"/>
      <c r="G76" s="416"/>
      <c r="H76" s="416"/>
    </row>
    <row r="77" spans="2:10" ht="26.1" customHeight="1">
      <c r="B77" s="515" t="s">
        <v>1769</v>
      </c>
      <c r="C77" s="516"/>
      <c r="D77" s="516"/>
      <c r="E77" s="516"/>
      <c r="F77" s="516"/>
      <c r="G77" s="516"/>
      <c r="H77" s="516"/>
    </row>
    <row r="78" spans="2:10">
      <c r="B78" s="251"/>
      <c r="C78" s="251"/>
      <c r="D78" s="251"/>
      <c r="E78" s="251"/>
      <c r="F78" s="251"/>
      <c r="G78" s="251"/>
      <c r="H78" s="251"/>
    </row>
    <row r="79" spans="2:10">
      <c r="B79" s="251"/>
      <c r="C79" s="251"/>
      <c r="D79" s="251"/>
      <c r="E79" s="251"/>
      <c r="F79" s="251"/>
      <c r="G79" s="251"/>
      <c r="H79" s="251"/>
    </row>
    <row r="80" spans="2:10">
      <c r="B80" s="368" t="s">
        <v>371</v>
      </c>
      <c r="C80" s="368"/>
      <c r="D80" s="368"/>
      <c r="E80" s="368"/>
      <c r="F80" s="368"/>
      <c r="G80" s="368"/>
      <c r="H80" s="368"/>
    </row>
    <row r="81" spans="2:10">
      <c r="B81" s="384" t="s">
        <v>386</v>
      </c>
      <c r="C81" s="384"/>
      <c r="D81" s="384"/>
      <c r="E81" s="384"/>
      <c r="F81" s="384"/>
      <c r="G81" s="384"/>
      <c r="H81" s="384"/>
    </row>
    <row r="82" spans="2:10" ht="15.75" thickBot="1">
      <c r="B82" s="488" t="s">
        <v>314</v>
      </c>
      <c r="C82" s="488"/>
      <c r="D82" s="488"/>
      <c r="E82" s="488"/>
      <c r="F82" s="488"/>
      <c r="G82" s="488"/>
      <c r="H82" s="488"/>
    </row>
    <row r="83" spans="2:10" ht="39.75">
      <c r="B83" s="3" t="s">
        <v>353</v>
      </c>
      <c r="C83" s="1" t="s">
        <v>372</v>
      </c>
      <c r="D83" s="2" t="s">
        <v>355</v>
      </c>
      <c r="E83" s="1" t="s">
        <v>356</v>
      </c>
      <c r="F83" s="2" t="s">
        <v>357</v>
      </c>
      <c r="G83" s="2" t="s">
        <v>358</v>
      </c>
      <c r="H83" s="2" t="s">
        <v>373</v>
      </c>
      <c r="I83" s="2" t="s">
        <v>1788</v>
      </c>
      <c r="J83" s="2" t="s">
        <v>1789</v>
      </c>
    </row>
    <row r="84" spans="2:10" ht="77.25" customHeight="1">
      <c r="B84" s="519" t="s">
        <v>1572</v>
      </c>
      <c r="C84" s="128" t="s">
        <v>1583</v>
      </c>
      <c r="D84" s="211">
        <v>0.9</v>
      </c>
      <c r="E84" s="130" t="s">
        <v>1818</v>
      </c>
      <c r="F84" s="211">
        <v>0</v>
      </c>
      <c r="G84" s="211">
        <v>0.86219999999999997</v>
      </c>
      <c r="H84" s="113" t="s">
        <v>1584</v>
      </c>
      <c r="I84" s="272">
        <v>125</v>
      </c>
      <c r="J84" s="272">
        <v>97</v>
      </c>
    </row>
    <row r="85" spans="2:10" ht="73.5" customHeight="1">
      <c r="B85" s="520"/>
      <c r="C85" s="128" t="s">
        <v>1585</v>
      </c>
      <c r="D85" s="211">
        <v>0.05</v>
      </c>
      <c r="E85" s="130" t="s">
        <v>1819</v>
      </c>
      <c r="F85" s="211">
        <v>0</v>
      </c>
      <c r="G85" s="211" t="s">
        <v>1762</v>
      </c>
      <c r="H85" s="113" t="s">
        <v>1586</v>
      </c>
      <c r="I85" s="272">
        <v>125</v>
      </c>
      <c r="J85" s="272">
        <v>70</v>
      </c>
    </row>
    <row r="86" spans="2:10" ht="74.25" customHeight="1">
      <c r="B86" s="520"/>
      <c r="C86" s="128" t="s">
        <v>1587</v>
      </c>
      <c r="D86" s="211">
        <v>0.95</v>
      </c>
      <c r="E86" s="130" t="s">
        <v>1820</v>
      </c>
      <c r="F86" s="211">
        <v>0.67830000000000001</v>
      </c>
      <c r="G86" s="211">
        <v>1.2843</v>
      </c>
      <c r="H86" s="113" t="s">
        <v>1588</v>
      </c>
      <c r="I86" s="272">
        <v>159</v>
      </c>
      <c r="J86" s="272">
        <v>194</v>
      </c>
    </row>
    <row r="87" spans="2:10" ht="77.25" customHeight="1">
      <c r="B87" s="520"/>
      <c r="C87" s="128" t="s">
        <v>1859</v>
      </c>
      <c r="D87" s="211">
        <v>0.2</v>
      </c>
      <c r="E87" s="255" t="s">
        <v>1821</v>
      </c>
      <c r="F87" s="257">
        <v>0.84489999999999998</v>
      </c>
      <c r="G87" s="257">
        <v>1.0383</v>
      </c>
      <c r="H87" s="113" t="s">
        <v>1590</v>
      </c>
      <c r="I87" s="272">
        <v>496</v>
      </c>
      <c r="J87" s="272">
        <v>103</v>
      </c>
    </row>
    <row r="88" spans="2:10" ht="84" customHeight="1">
      <c r="B88" s="520"/>
      <c r="C88" s="128" t="s">
        <v>1589</v>
      </c>
      <c r="D88" s="211">
        <v>0.4</v>
      </c>
      <c r="E88" s="255" t="s">
        <v>1822</v>
      </c>
      <c r="F88" s="257">
        <v>1.2912999999999999</v>
      </c>
      <c r="G88" s="257">
        <v>1.64</v>
      </c>
      <c r="H88" s="113" t="s">
        <v>1591</v>
      </c>
      <c r="I88" s="272">
        <v>125</v>
      </c>
      <c r="J88" s="272">
        <v>82</v>
      </c>
    </row>
    <row r="89" spans="2:10" ht="61.5" customHeight="1">
      <c r="B89" s="520"/>
      <c r="C89" s="128" t="s">
        <v>1592</v>
      </c>
      <c r="D89" s="211">
        <v>0.89</v>
      </c>
      <c r="E89" s="199" t="s">
        <v>1823</v>
      </c>
      <c r="F89" s="257">
        <v>1.0784</v>
      </c>
      <c r="G89" s="257">
        <v>0.44819999999999999</v>
      </c>
      <c r="H89" s="113" t="s">
        <v>1593</v>
      </c>
      <c r="I89" s="272">
        <v>376</v>
      </c>
      <c r="J89" s="272">
        <v>150</v>
      </c>
    </row>
    <row r="90" spans="2:10">
      <c r="B90" s="516" t="s">
        <v>1875</v>
      </c>
      <c r="C90" s="516"/>
      <c r="D90" s="516"/>
      <c r="E90" s="516"/>
      <c r="F90" s="516"/>
      <c r="G90" s="516"/>
      <c r="H90" s="516"/>
    </row>
    <row r="91" spans="2:10">
      <c r="B91" s="416" t="s">
        <v>359</v>
      </c>
      <c r="C91" s="416"/>
      <c r="D91" s="416"/>
      <c r="E91" s="416"/>
      <c r="F91" s="416"/>
      <c r="G91" s="416"/>
      <c r="H91" s="416"/>
    </row>
    <row r="92" spans="2:10">
      <c r="B92" s="416" t="s">
        <v>374</v>
      </c>
      <c r="C92" s="416"/>
      <c r="D92" s="416"/>
      <c r="E92" s="416"/>
      <c r="F92" s="416"/>
      <c r="G92" s="416"/>
      <c r="H92" s="416"/>
    </row>
    <row r="95" spans="2:10">
      <c r="B95" s="368" t="s">
        <v>371</v>
      </c>
      <c r="C95" s="368"/>
      <c r="D95" s="368"/>
      <c r="E95" s="368"/>
      <c r="F95" s="368"/>
      <c r="G95" s="368"/>
      <c r="H95" s="368"/>
    </row>
    <row r="96" spans="2:10">
      <c r="B96" s="384" t="s">
        <v>387</v>
      </c>
      <c r="C96" s="384"/>
      <c r="D96" s="384"/>
      <c r="E96" s="384"/>
      <c r="F96" s="384"/>
      <c r="G96" s="384"/>
      <c r="H96" s="384"/>
    </row>
    <row r="97" spans="2:10">
      <c r="B97" s="506" t="s">
        <v>314</v>
      </c>
      <c r="C97" s="506"/>
      <c r="D97" s="506"/>
      <c r="E97" s="506"/>
      <c r="F97" s="506"/>
      <c r="G97" s="506"/>
      <c r="H97" s="506"/>
    </row>
    <row r="98" spans="2:10" s="19" customFormat="1" ht="35.25" customHeight="1">
      <c r="B98" s="266" t="s">
        <v>353</v>
      </c>
      <c r="C98" s="278" t="s">
        <v>372</v>
      </c>
      <c r="D98" s="88" t="s">
        <v>355</v>
      </c>
      <c r="E98" s="88" t="s">
        <v>356</v>
      </c>
      <c r="F98" s="88" t="s">
        <v>357</v>
      </c>
      <c r="G98" s="88" t="s">
        <v>358</v>
      </c>
      <c r="H98" s="88" t="s">
        <v>373</v>
      </c>
      <c r="I98" s="88" t="s">
        <v>1788</v>
      </c>
      <c r="J98" s="88" t="s">
        <v>1789</v>
      </c>
    </row>
    <row r="99" spans="2:10" ht="78" customHeight="1">
      <c r="B99" s="517" t="s">
        <v>1572</v>
      </c>
      <c r="C99" s="269" t="s">
        <v>1579</v>
      </c>
      <c r="D99" s="59">
        <v>0.8</v>
      </c>
      <c r="E99" s="59" t="s">
        <v>1824</v>
      </c>
      <c r="F99" s="265">
        <v>0.88219999999999998</v>
      </c>
      <c r="G99" s="265">
        <v>0.95520000000000005</v>
      </c>
      <c r="H99" s="263" t="s">
        <v>1580</v>
      </c>
      <c r="I99" s="272" t="s">
        <v>1770</v>
      </c>
      <c r="J99" s="272" t="s">
        <v>1817</v>
      </c>
    </row>
    <row r="100" spans="2:10" ht="102">
      <c r="B100" s="518"/>
      <c r="C100" s="267" t="s">
        <v>1582</v>
      </c>
      <c r="D100" s="213">
        <v>0.2</v>
      </c>
      <c r="E100" s="102" t="s">
        <v>1825</v>
      </c>
      <c r="F100" s="265">
        <v>0.252</v>
      </c>
      <c r="G100" s="265">
        <v>1.1496</v>
      </c>
      <c r="H100" s="263" t="s">
        <v>1581</v>
      </c>
      <c r="I100" s="272" t="s">
        <v>1770</v>
      </c>
      <c r="J100" s="272">
        <v>630</v>
      </c>
    </row>
    <row r="101" spans="2:10">
      <c r="B101" s="416" t="s">
        <v>359</v>
      </c>
      <c r="C101" s="416"/>
      <c r="D101" s="416"/>
      <c r="E101" s="416"/>
      <c r="F101" s="416"/>
      <c r="G101" s="416"/>
      <c r="H101" s="416"/>
    </row>
    <row r="102" spans="2:10">
      <c r="B102" s="416" t="s">
        <v>374</v>
      </c>
      <c r="C102" s="416"/>
      <c r="D102" s="416"/>
      <c r="E102" s="416"/>
      <c r="F102" s="416"/>
      <c r="G102" s="416"/>
      <c r="H102" s="416"/>
    </row>
    <row r="105" spans="2:10">
      <c r="B105" s="368" t="s">
        <v>371</v>
      </c>
      <c r="C105" s="368"/>
      <c r="D105" s="368"/>
      <c r="E105" s="368"/>
      <c r="F105" s="368"/>
      <c r="G105" s="368"/>
      <c r="H105" s="368"/>
    </row>
    <row r="106" spans="2:10">
      <c r="B106" s="384" t="s">
        <v>388</v>
      </c>
      <c r="C106" s="384"/>
      <c r="D106" s="384"/>
      <c r="E106" s="384"/>
      <c r="F106" s="384"/>
      <c r="G106" s="384"/>
      <c r="H106" s="384"/>
    </row>
    <row r="107" spans="2:10" ht="15.75" thickBot="1">
      <c r="B107" s="488" t="s">
        <v>314</v>
      </c>
      <c r="C107" s="488"/>
      <c r="D107" s="488"/>
      <c r="E107" s="488"/>
      <c r="F107" s="488"/>
      <c r="G107" s="488"/>
      <c r="H107" s="488"/>
    </row>
    <row r="108" spans="2:10" ht="39.75">
      <c r="B108" s="3" t="s">
        <v>353</v>
      </c>
      <c r="C108" s="1" t="s">
        <v>372</v>
      </c>
      <c r="D108" s="2" t="s">
        <v>355</v>
      </c>
      <c r="E108" s="1" t="s">
        <v>356</v>
      </c>
      <c r="F108" s="1" t="s">
        <v>357</v>
      </c>
      <c r="G108" s="1" t="s">
        <v>358</v>
      </c>
      <c r="H108" s="1" t="s">
        <v>373</v>
      </c>
      <c r="I108" s="1" t="s">
        <v>1788</v>
      </c>
      <c r="J108" s="1" t="s">
        <v>1789</v>
      </c>
    </row>
    <row r="109" spans="2:10" ht="99" customHeight="1">
      <c r="B109" s="128" t="s">
        <v>1572</v>
      </c>
      <c r="C109" s="128" t="s">
        <v>1578</v>
      </c>
      <c r="D109" s="131">
        <v>0.8</v>
      </c>
      <c r="E109" s="203" t="s">
        <v>1828</v>
      </c>
      <c r="F109" s="204">
        <v>0.38990000000000002</v>
      </c>
      <c r="G109" s="204">
        <v>0.60850000000000004</v>
      </c>
      <c r="H109" s="113" t="s">
        <v>1695</v>
      </c>
      <c r="I109" s="272" t="s">
        <v>1826</v>
      </c>
      <c r="J109" s="272" t="s">
        <v>1827</v>
      </c>
    </row>
    <row r="110" spans="2:10" ht="80.25" customHeight="1">
      <c r="B110" s="521" t="s">
        <v>1696</v>
      </c>
      <c r="C110" s="399"/>
      <c r="D110" s="399"/>
      <c r="E110" s="399"/>
      <c r="F110" s="399"/>
      <c r="G110" s="399"/>
      <c r="H110" s="399"/>
    </row>
    <row r="111" spans="2:10">
      <c r="B111" s="399"/>
      <c r="C111" s="399"/>
      <c r="D111" s="399"/>
      <c r="E111" s="399"/>
      <c r="F111" s="399"/>
      <c r="G111" s="399"/>
      <c r="H111" s="399"/>
    </row>
    <row r="112" spans="2:10">
      <c r="B112" s="399"/>
      <c r="C112" s="399"/>
      <c r="D112" s="399"/>
      <c r="E112" s="399"/>
      <c r="F112" s="399"/>
      <c r="G112" s="399"/>
      <c r="H112" s="399"/>
    </row>
    <row r="115" spans="2:10">
      <c r="B115" s="368" t="s">
        <v>371</v>
      </c>
      <c r="C115" s="368"/>
      <c r="D115" s="368"/>
      <c r="E115" s="368"/>
      <c r="F115" s="368"/>
      <c r="G115" s="368"/>
      <c r="H115" s="368"/>
    </row>
    <row r="116" spans="2:10">
      <c r="B116" s="384" t="s">
        <v>389</v>
      </c>
      <c r="C116" s="384"/>
      <c r="D116" s="384"/>
      <c r="E116" s="384"/>
      <c r="F116" s="384"/>
      <c r="G116" s="384"/>
      <c r="H116" s="384"/>
    </row>
    <row r="117" spans="2:10" ht="15.75" thickBot="1">
      <c r="B117" s="488" t="s">
        <v>314</v>
      </c>
      <c r="C117" s="488"/>
      <c r="D117" s="488"/>
      <c r="E117" s="488"/>
      <c r="F117" s="488"/>
      <c r="G117" s="488"/>
      <c r="H117" s="488"/>
    </row>
    <row r="118" spans="2:10" ht="39.75">
      <c r="B118" s="3" t="s">
        <v>353</v>
      </c>
      <c r="C118" s="1" t="s">
        <v>372</v>
      </c>
      <c r="D118" s="2" t="s">
        <v>355</v>
      </c>
      <c r="E118" s="1" t="s">
        <v>356</v>
      </c>
      <c r="F118" s="2" t="s">
        <v>357</v>
      </c>
      <c r="G118" s="2" t="s">
        <v>358</v>
      </c>
      <c r="H118" s="2" t="s">
        <v>373</v>
      </c>
      <c r="I118" s="2" t="s">
        <v>1788</v>
      </c>
      <c r="J118" s="2" t="s">
        <v>1789</v>
      </c>
    </row>
    <row r="119" spans="2:10" ht="89.25">
      <c r="B119" s="31" t="s">
        <v>1572</v>
      </c>
      <c r="C119" s="256" t="s">
        <v>1570</v>
      </c>
      <c r="D119" s="258">
        <v>0.7</v>
      </c>
      <c r="E119" s="258" t="s">
        <v>1830</v>
      </c>
      <c r="F119" s="258">
        <v>0.72589999999999999</v>
      </c>
      <c r="G119" s="258">
        <v>0.68500000000000005</v>
      </c>
      <c r="H119" s="154" t="s">
        <v>1571</v>
      </c>
      <c r="I119" s="272" t="s">
        <v>1829</v>
      </c>
      <c r="J119" s="272">
        <v>527</v>
      </c>
    </row>
    <row r="120" spans="2:10">
      <c r="B120" s="511" t="s">
        <v>1874</v>
      </c>
      <c r="C120" s="511"/>
      <c r="D120" s="511"/>
      <c r="E120" s="511"/>
      <c r="F120" s="511"/>
      <c r="G120" s="511"/>
      <c r="H120" s="511"/>
    </row>
    <row r="121" spans="2:10">
      <c r="B121" s="188"/>
      <c r="C121" s="188"/>
      <c r="D121" s="188"/>
      <c r="E121" s="188"/>
      <c r="F121" s="188"/>
      <c r="G121" s="188"/>
      <c r="H121" s="188"/>
    </row>
    <row r="122" spans="2:10">
      <c r="B122" s="188"/>
      <c r="C122" s="188"/>
      <c r="D122" s="188"/>
      <c r="E122" s="188"/>
      <c r="F122" s="188"/>
      <c r="G122" s="188"/>
      <c r="H122" s="188"/>
    </row>
    <row r="125" spans="2:10">
      <c r="B125" s="368" t="s">
        <v>371</v>
      </c>
      <c r="C125" s="368"/>
      <c r="D125" s="368"/>
      <c r="E125" s="368"/>
      <c r="F125" s="368"/>
      <c r="G125" s="368"/>
      <c r="H125" s="368"/>
    </row>
    <row r="126" spans="2:10">
      <c r="B126" s="384" t="s">
        <v>390</v>
      </c>
      <c r="C126" s="384"/>
      <c r="D126" s="384"/>
      <c r="E126" s="384"/>
      <c r="F126" s="384"/>
      <c r="G126" s="384"/>
      <c r="H126" s="384"/>
    </row>
    <row r="127" spans="2:10" ht="15.75" thickBot="1">
      <c r="B127" s="488" t="s">
        <v>314</v>
      </c>
      <c r="C127" s="488"/>
      <c r="D127" s="488"/>
      <c r="E127" s="488"/>
      <c r="F127" s="488"/>
      <c r="G127" s="488"/>
      <c r="H127" s="488"/>
    </row>
    <row r="128" spans="2:10" ht="39.75">
      <c r="B128" s="3" t="s">
        <v>353</v>
      </c>
      <c r="C128" s="1" t="s">
        <v>372</v>
      </c>
      <c r="D128" s="2" t="s">
        <v>355</v>
      </c>
      <c r="E128" s="1" t="s">
        <v>356</v>
      </c>
      <c r="F128" s="1" t="s">
        <v>357</v>
      </c>
      <c r="G128" s="1" t="s">
        <v>358</v>
      </c>
      <c r="H128" s="1" t="s">
        <v>373</v>
      </c>
      <c r="I128" s="1" t="s">
        <v>1788</v>
      </c>
      <c r="J128" s="1" t="s">
        <v>1789</v>
      </c>
    </row>
    <row r="129" spans="2:10" ht="146.25" customHeight="1">
      <c r="B129" s="132" t="s">
        <v>1400</v>
      </c>
      <c r="C129" s="113" t="s">
        <v>1559</v>
      </c>
      <c r="D129" s="114">
        <v>0.1</v>
      </c>
      <c r="E129" s="258">
        <v>0.125</v>
      </c>
      <c r="F129" s="258">
        <v>0.75</v>
      </c>
      <c r="G129" s="258">
        <v>1.25</v>
      </c>
      <c r="H129" s="113" t="s">
        <v>1787</v>
      </c>
      <c r="I129" s="280" t="s">
        <v>1842</v>
      </c>
      <c r="J129" s="272" t="s">
        <v>1841</v>
      </c>
    </row>
    <row r="130" spans="2:10" ht="127.5">
      <c r="B130" s="133"/>
      <c r="C130" s="113" t="s">
        <v>1560</v>
      </c>
      <c r="D130" s="114">
        <v>0.5</v>
      </c>
      <c r="E130" s="115" t="s">
        <v>1860</v>
      </c>
      <c r="F130" s="131">
        <v>0.57389999999999997</v>
      </c>
      <c r="G130" s="248">
        <v>1.0085999999999999</v>
      </c>
      <c r="H130" s="113" t="s">
        <v>1566</v>
      </c>
      <c r="I130" s="272">
        <v>460</v>
      </c>
      <c r="J130" s="272">
        <v>232</v>
      </c>
    </row>
    <row r="131" spans="2:10" ht="57.75" customHeight="1">
      <c r="B131" s="133"/>
      <c r="C131" s="113" t="s">
        <v>1561</v>
      </c>
      <c r="D131" s="131">
        <v>0.96</v>
      </c>
      <c r="E131" s="131" t="s">
        <v>1836</v>
      </c>
      <c r="F131" s="131">
        <v>0.89859999999999995</v>
      </c>
      <c r="G131" s="248">
        <v>1.0373000000000001</v>
      </c>
      <c r="H131" s="113" t="s">
        <v>1567</v>
      </c>
      <c r="I131" s="272" t="s">
        <v>1831</v>
      </c>
      <c r="J131" s="272" t="s">
        <v>1834</v>
      </c>
    </row>
    <row r="132" spans="2:10" ht="89.25">
      <c r="B132" s="133"/>
      <c r="C132" s="113" t="s">
        <v>1562</v>
      </c>
      <c r="D132" s="131">
        <v>0.97</v>
      </c>
      <c r="E132" s="115" t="s">
        <v>1837</v>
      </c>
      <c r="F132" s="131">
        <v>1.0230999999999999</v>
      </c>
      <c r="G132" s="204">
        <v>1.0258</v>
      </c>
      <c r="H132" s="113" t="s">
        <v>1568</v>
      </c>
      <c r="I132" s="272" t="s">
        <v>1833</v>
      </c>
      <c r="J132" s="272" t="s">
        <v>1832</v>
      </c>
    </row>
    <row r="133" spans="2:10" ht="51">
      <c r="B133" s="133"/>
      <c r="C133" s="113" t="s">
        <v>1565</v>
      </c>
      <c r="D133" s="131">
        <v>0.9</v>
      </c>
      <c r="E133" s="115" t="s">
        <v>1838</v>
      </c>
      <c r="F133" s="131">
        <v>1.1100000000000001</v>
      </c>
      <c r="G133" s="248">
        <v>1.1111</v>
      </c>
      <c r="H133" s="279" t="s">
        <v>1563</v>
      </c>
      <c r="I133" s="272">
        <v>20</v>
      </c>
      <c r="J133" s="272">
        <v>20</v>
      </c>
    </row>
    <row r="134" spans="2:10" ht="110.25" customHeight="1">
      <c r="B134" s="134"/>
      <c r="C134" s="256" t="s">
        <v>1569</v>
      </c>
      <c r="D134" s="204">
        <v>0.01</v>
      </c>
      <c r="E134" s="115" t="s">
        <v>1839</v>
      </c>
      <c r="F134" s="204">
        <v>0.29020000000000001</v>
      </c>
      <c r="G134" s="204">
        <v>2.0299999999999998</v>
      </c>
      <c r="H134" s="113" t="s">
        <v>1564</v>
      </c>
      <c r="I134" s="281" t="s">
        <v>1840</v>
      </c>
      <c r="J134" s="281" t="s">
        <v>1835</v>
      </c>
    </row>
    <row r="135" spans="2:10">
      <c r="B135" s="502" t="s">
        <v>1748</v>
      </c>
      <c r="C135" s="502"/>
      <c r="D135" s="502"/>
      <c r="E135" s="502"/>
      <c r="F135" s="502"/>
      <c r="G135" s="502"/>
      <c r="H135" s="502"/>
    </row>
    <row r="136" spans="2:10">
      <c r="B136" s="416" t="s">
        <v>359</v>
      </c>
      <c r="C136" s="416"/>
      <c r="D136" s="416"/>
      <c r="E136" s="416"/>
      <c r="F136" s="416"/>
      <c r="G136" s="416"/>
      <c r="H136" s="416"/>
    </row>
    <row r="137" spans="2:10">
      <c r="B137" s="416" t="s">
        <v>374</v>
      </c>
      <c r="C137" s="416"/>
      <c r="D137" s="416"/>
      <c r="E137" s="416"/>
      <c r="F137" s="416"/>
      <c r="G137" s="416"/>
      <c r="H137" s="416"/>
    </row>
    <row r="140" spans="2:10">
      <c r="B140" s="368" t="s">
        <v>371</v>
      </c>
      <c r="C140" s="368"/>
      <c r="D140" s="368"/>
      <c r="E140" s="368"/>
      <c r="F140" s="368"/>
      <c r="G140" s="368"/>
      <c r="H140" s="368"/>
    </row>
    <row r="141" spans="2:10">
      <c r="B141" s="384" t="s">
        <v>391</v>
      </c>
      <c r="C141" s="384"/>
      <c r="D141" s="384"/>
      <c r="E141" s="384"/>
      <c r="F141" s="384"/>
      <c r="G141" s="384"/>
      <c r="H141" s="384"/>
    </row>
    <row r="142" spans="2:10" ht="15.75" thickBot="1">
      <c r="B142" s="488" t="s">
        <v>314</v>
      </c>
      <c r="C142" s="506"/>
      <c r="D142" s="506"/>
      <c r="E142" s="506"/>
      <c r="F142" s="506"/>
      <c r="G142" s="506"/>
      <c r="H142" s="506"/>
    </row>
    <row r="143" spans="2:10" ht="39.75">
      <c r="B143" s="3" t="s">
        <v>353</v>
      </c>
      <c r="C143" s="88" t="s">
        <v>372</v>
      </c>
      <c r="D143" s="88" t="s">
        <v>355</v>
      </c>
      <c r="E143" s="88" t="s">
        <v>356</v>
      </c>
      <c r="F143" s="88" t="s">
        <v>357</v>
      </c>
      <c r="G143" s="88" t="s">
        <v>358</v>
      </c>
      <c r="H143" s="88" t="s">
        <v>373</v>
      </c>
      <c r="I143" s="88" t="s">
        <v>1788</v>
      </c>
      <c r="J143" s="88" t="s">
        <v>1789</v>
      </c>
    </row>
    <row r="144" spans="2:10" ht="101.25" customHeight="1">
      <c r="B144" s="500" t="s">
        <v>1558</v>
      </c>
      <c r="C144" s="263" t="s">
        <v>1555</v>
      </c>
      <c r="D144" s="257">
        <v>0.95</v>
      </c>
      <c r="E144" s="265" t="s">
        <v>1843</v>
      </c>
      <c r="F144" s="265">
        <v>1.0333000000000001</v>
      </c>
      <c r="G144" s="265" t="s">
        <v>1772</v>
      </c>
      <c r="H144" s="263" t="s">
        <v>1405</v>
      </c>
      <c r="I144" s="271" t="s">
        <v>1845</v>
      </c>
      <c r="J144" s="271" t="s">
        <v>1844</v>
      </c>
    </row>
    <row r="145" spans="2:14" ht="49.5" customHeight="1">
      <c r="B145" s="500"/>
      <c r="C145" s="263" t="s">
        <v>1556</v>
      </c>
      <c r="D145" s="257">
        <v>0.97</v>
      </c>
      <c r="E145" s="265" t="s">
        <v>1846</v>
      </c>
      <c r="F145" s="265">
        <v>0.61860000000000004</v>
      </c>
      <c r="G145" s="265">
        <v>1.0124</v>
      </c>
      <c r="H145" s="263" t="s">
        <v>1554</v>
      </c>
      <c r="I145" s="272">
        <v>280</v>
      </c>
      <c r="J145" s="272">
        <v>275</v>
      </c>
    </row>
    <row r="146" spans="2:14" ht="38.25">
      <c r="B146" s="500"/>
      <c r="C146" s="263" t="s">
        <v>1557</v>
      </c>
      <c r="D146" s="257">
        <v>0.5</v>
      </c>
      <c r="E146" s="265" t="s">
        <v>1847</v>
      </c>
      <c r="F146" s="265">
        <v>0.92</v>
      </c>
      <c r="G146" s="265" t="s">
        <v>1773</v>
      </c>
      <c r="H146" s="263" t="s">
        <v>1409</v>
      </c>
      <c r="I146" s="272" t="s">
        <v>1848</v>
      </c>
      <c r="J146" s="272">
        <v>845.73</v>
      </c>
    </row>
    <row r="147" spans="2:14">
      <c r="B147" s="416" t="s">
        <v>374</v>
      </c>
      <c r="C147" s="416"/>
      <c r="D147" s="416"/>
      <c r="E147" s="416"/>
      <c r="F147" s="416"/>
      <c r="G147" s="416"/>
      <c r="H147" s="416"/>
    </row>
    <row r="149" spans="2:14">
      <c r="B149" s="368" t="s">
        <v>371</v>
      </c>
      <c r="C149" s="368"/>
      <c r="D149" s="368"/>
      <c r="E149" s="368"/>
      <c r="F149" s="368"/>
      <c r="G149" s="368"/>
      <c r="H149" s="368"/>
    </row>
    <row r="150" spans="2:14">
      <c r="B150" s="384" t="s">
        <v>392</v>
      </c>
      <c r="C150" s="384"/>
      <c r="D150" s="384"/>
      <c r="E150" s="384"/>
      <c r="F150" s="384"/>
      <c r="G150" s="384"/>
      <c r="H150" s="384"/>
    </row>
    <row r="151" spans="2:14" ht="15.75" thickBot="1">
      <c r="B151" s="488" t="s">
        <v>314</v>
      </c>
      <c r="C151" s="488"/>
      <c r="D151" s="488"/>
      <c r="E151" s="488"/>
      <c r="F151" s="488"/>
      <c r="G151" s="488"/>
      <c r="H151" s="488"/>
    </row>
    <row r="152" spans="2:14" ht="39.75">
      <c r="B152" s="3" t="s">
        <v>353</v>
      </c>
      <c r="C152" s="1" t="s">
        <v>372</v>
      </c>
      <c r="D152" s="2" t="s">
        <v>355</v>
      </c>
      <c r="E152" s="2" t="s">
        <v>356</v>
      </c>
      <c r="F152" s="2" t="s">
        <v>357</v>
      </c>
      <c r="G152" s="2" t="s">
        <v>358</v>
      </c>
      <c r="H152" s="2" t="s">
        <v>373</v>
      </c>
      <c r="I152" s="2" t="s">
        <v>1788</v>
      </c>
      <c r="J152" s="2" t="s">
        <v>1789</v>
      </c>
    </row>
    <row r="153" spans="2:14" ht="67.5" customHeight="1">
      <c r="B153" s="496" t="s">
        <v>1410</v>
      </c>
      <c r="C153" s="128" t="s">
        <v>1549</v>
      </c>
      <c r="D153" s="131">
        <v>0.09</v>
      </c>
      <c r="E153" s="258" t="s">
        <v>1849</v>
      </c>
      <c r="F153" s="131">
        <v>0</v>
      </c>
      <c r="G153" s="131" t="s">
        <v>1775</v>
      </c>
      <c r="H153" s="113" t="s">
        <v>1550</v>
      </c>
      <c r="I153" s="270" t="s">
        <v>1850</v>
      </c>
      <c r="J153" s="282" t="s">
        <v>1856</v>
      </c>
    </row>
    <row r="154" spans="2:14" ht="25.5">
      <c r="B154" s="496"/>
      <c r="C154" s="128" t="s">
        <v>1551</v>
      </c>
      <c r="D154" s="265">
        <v>0.8</v>
      </c>
      <c r="E154" s="265">
        <v>0.98629999999999995</v>
      </c>
      <c r="F154" s="265">
        <v>1.1625000000000001</v>
      </c>
      <c r="G154" s="265">
        <v>1.2327999999999999</v>
      </c>
      <c r="H154" s="267" t="s">
        <v>1550</v>
      </c>
      <c r="I154" s="272">
        <v>1022</v>
      </c>
      <c r="J154" s="272">
        <v>1008</v>
      </c>
      <c r="L154" s="284"/>
      <c r="M154" s="285"/>
      <c r="N154" s="286"/>
    </row>
    <row r="155" spans="2:14" ht="51">
      <c r="B155" s="496"/>
      <c r="C155" s="128" t="s">
        <v>1552</v>
      </c>
      <c r="D155" s="131">
        <v>0.46</v>
      </c>
      <c r="E155" s="258" t="s">
        <v>1851</v>
      </c>
      <c r="F155" s="131">
        <v>0.82609999999999995</v>
      </c>
      <c r="G155" s="131" t="s">
        <v>1776</v>
      </c>
      <c r="H155" s="113" t="s">
        <v>1550</v>
      </c>
      <c r="I155" s="272">
        <v>308</v>
      </c>
      <c r="J155" s="272">
        <v>224</v>
      </c>
      <c r="L155" s="284"/>
      <c r="M155" s="285"/>
    </row>
    <row r="156" spans="2:14" ht="25.5">
      <c r="B156" s="496"/>
      <c r="C156" s="128" t="s">
        <v>1553</v>
      </c>
      <c r="D156" s="255">
        <v>2</v>
      </c>
      <c r="E156" s="255">
        <v>2</v>
      </c>
      <c r="F156" s="131">
        <v>1</v>
      </c>
      <c r="G156" s="131">
        <v>1</v>
      </c>
      <c r="H156" s="113" t="s">
        <v>1550</v>
      </c>
      <c r="I156" s="273" t="s">
        <v>1306</v>
      </c>
      <c r="J156" s="274" t="s">
        <v>1306</v>
      </c>
    </row>
    <row r="157" spans="2:14">
      <c r="B157" s="495" t="s">
        <v>1715</v>
      </c>
      <c r="C157" s="495"/>
      <c r="D157" s="495"/>
      <c r="E157" s="495"/>
      <c r="F157" s="495"/>
      <c r="G157" s="495"/>
      <c r="H157" s="495"/>
    </row>
    <row r="158" spans="2:14">
      <c r="B158" s="416" t="s">
        <v>359</v>
      </c>
      <c r="C158" s="416"/>
      <c r="D158" s="416"/>
      <c r="E158" s="416"/>
      <c r="F158" s="416"/>
      <c r="G158" s="416"/>
      <c r="H158" s="416"/>
    </row>
    <row r="159" spans="2:14">
      <c r="B159" s="416" t="s">
        <v>374</v>
      </c>
      <c r="C159" s="416"/>
      <c r="D159" s="416"/>
      <c r="E159" s="416"/>
      <c r="F159" s="416"/>
      <c r="G159" s="416"/>
      <c r="H159" s="416"/>
    </row>
    <row r="162" spans="2:10">
      <c r="B162" s="368" t="s">
        <v>371</v>
      </c>
      <c r="C162" s="368"/>
      <c r="D162" s="368"/>
      <c r="E162" s="368"/>
      <c r="F162" s="368"/>
      <c r="G162" s="368"/>
      <c r="H162" s="368"/>
    </row>
    <row r="163" spans="2:10">
      <c r="B163" s="384" t="s">
        <v>393</v>
      </c>
      <c r="C163" s="384"/>
      <c r="D163" s="384"/>
      <c r="E163" s="384"/>
      <c r="F163" s="384"/>
      <c r="G163" s="384"/>
      <c r="H163" s="384"/>
    </row>
    <row r="164" spans="2:10" ht="15.75" thickBot="1">
      <c r="B164" s="488" t="s">
        <v>314</v>
      </c>
      <c r="C164" s="488"/>
      <c r="D164" s="488"/>
      <c r="E164" s="488"/>
      <c r="F164" s="488"/>
      <c r="G164" s="488"/>
      <c r="H164" s="506"/>
    </row>
    <row r="165" spans="2:10" ht="39.75">
      <c r="B165" s="3" t="s">
        <v>353</v>
      </c>
      <c r="C165" s="1" t="s">
        <v>372</v>
      </c>
      <c r="D165" s="2" t="s">
        <v>355</v>
      </c>
      <c r="E165" s="1" t="s">
        <v>356</v>
      </c>
      <c r="F165" s="2" t="s">
        <v>357</v>
      </c>
      <c r="G165" s="3" t="s">
        <v>358</v>
      </c>
      <c r="H165" s="2" t="s">
        <v>373</v>
      </c>
      <c r="I165" s="2" t="s">
        <v>1788</v>
      </c>
      <c r="J165" s="2" t="s">
        <v>1789</v>
      </c>
    </row>
    <row r="166" spans="2:10" ht="38.25">
      <c r="B166" s="496" t="s">
        <v>1419</v>
      </c>
      <c r="C166" s="128" t="s">
        <v>1528</v>
      </c>
      <c r="D166" s="131">
        <v>1.9E-2</v>
      </c>
      <c r="E166" s="131" t="s">
        <v>1852</v>
      </c>
      <c r="F166" s="131">
        <v>0.52629999999999999</v>
      </c>
      <c r="G166" s="114">
        <v>0.54730000000000001</v>
      </c>
      <c r="H166" s="256" t="s">
        <v>1423</v>
      </c>
      <c r="I166" s="493" t="s">
        <v>1867</v>
      </c>
      <c r="J166" s="494"/>
    </row>
    <row r="167" spans="2:10" ht="49.5" customHeight="1">
      <c r="B167" s="496"/>
      <c r="C167" s="128" t="s">
        <v>1537</v>
      </c>
      <c r="D167" s="130">
        <v>4</v>
      </c>
      <c r="E167" s="131" t="s">
        <v>1853</v>
      </c>
      <c r="F167" s="131">
        <v>1.0049999999999999</v>
      </c>
      <c r="G167" s="114">
        <v>0.90249999999999997</v>
      </c>
      <c r="H167" s="256" t="s">
        <v>1423</v>
      </c>
      <c r="I167" s="493" t="s">
        <v>1868</v>
      </c>
      <c r="J167" s="494"/>
    </row>
    <row r="168" spans="2:10" ht="51">
      <c r="B168" s="496"/>
      <c r="C168" s="128" t="s">
        <v>1536</v>
      </c>
      <c r="D168" s="131">
        <v>0.9</v>
      </c>
      <c r="E168" s="131" t="s">
        <v>1854</v>
      </c>
      <c r="F168" s="131">
        <v>0.48409999999999997</v>
      </c>
      <c r="G168" s="114">
        <v>1.0456000000000001</v>
      </c>
      <c r="H168" s="256" t="s">
        <v>1530</v>
      </c>
      <c r="I168" s="272" t="s">
        <v>1858</v>
      </c>
      <c r="J168" s="272" t="s">
        <v>1857</v>
      </c>
    </row>
    <row r="169" spans="2:10" ht="51">
      <c r="B169" s="496" t="s">
        <v>1531</v>
      </c>
      <c r="C169" s="128" t="s">
        <v>1532</v>
      </c>
      <c r="D169" s="130" t="s">
        <v>1538</v>
      </c>
      <c r="E169" s="130" t="s">
        <v>1777</v>
      </c>
      <c r="F169" s="131">
        <v>0.86660000000000004</v>
      </c>
      <c r="G169" s="114">
        <v>0.83660000000000001</v>
      </c>
      <c r="H169" s="256" t="s">
        <v>1533</v>
      </c>
      <c r="I169" s="273" t="s">
        <v>1306</v>
      </c>
      <c r="J169" s="274" t="s">
        <v>1306</v>
      </c>
    </row>
    <row r="170" spans="2:10" ht="51">
      <c r="B170" s="496"/>
      <c r="C170" s="128" t="s">
        <v>1539</v>
      </c>
      <c r="D170" s="130">
        <v>391</v>
      </c>
      <c r="E170" s="130">
        <v>485</v>
      </c>
      <c r="F170" s="131">
        <v>1.2302</v>
      </c>
      <c r="G170" s="114">
        <v>1.2403999999999999</v>
      </c>
      <c r="H170" s="256" t="s">
        <v>1533</v>
      </c>
      <c r="I170" s="273" t="s">
        <v>1306</v>
      </c>
      <c r="J170" s="274" t="s">
        <v>1306</v>
      </c>
    </row>
    <row r="171" spans="2:10" ht="38.25">
      <c r="B171" s="128" t="s">
        <v>1429</v>
      </c>
      <c r="C171" s="128" t="s">
        <v>1534</v>
      </c>
      <c r="D171" s="131">
        <v>0.53500000000000003</v>
      </c>
      <c r="E171" s="131" t="s">
        <v>1855</v>
      </c>
      <c r="F171" s="131" t="s">
        <v>1778</v>
      </c>
      <c r="G171" s="131">
        <v>1.4279999999999999</v>
      </c>
      <c r="H171" s="113" t="s">
        <v>1535</v>
      </c>
      <c r="I171" s="272" t="s">
        <v>1862</v>
      </c>
      <c r="J171" s="272" t="s">
        <v>1861</v>
      </c>
    </row>
    <row r="172" spans="2:10">
      <c r="B172" s="495" t="s">
        <v>1716</v>
      </c>
      <c r="C172" s="495"/>
      <c r="D172" s="495"/>
      <c r="E172" s="495"/>
      <c r="F172" s="495"/>
      <c r="G172" s="495"/>
      <c r="H172" s="495"/>
    </row>
    <row r="173" spans="2:10">
      <c r="B173" s="416" t="s">
        <v>359</v>
      </c>
      <c r="C173" s="416"/>
      <c r="D173" s="416"/>
      <c r="E173" s="416"/>
      <c r="F173" s="416"/>
      <c r="G173" s="416"/>
      <c r="H173" s="416"/>
    </row>
    <row r="174" spans="2:10">
      <c r="B174" s="416" t="s">
        <v>374</v>
      </c>
      <c r="C174" s="416"/>
      <c r="D174" s="416"/>
      <c r="E174" s="416"/>
      <c r="F174" s="416"/>
      <c r="G174" s="416"/>
      <c r="H174" s="416"/>
    </row>
    <row r="177" spans="2:10">
      <c r="B177" s="368" t="s">
        <v>371</v>
      </c>
      <c r="C177" s="368"/>
      <c r="D177" s="368"/>
      <c r="E177" s="368"/>
      <c r="F177" s="368"/>
      <c r="G177" s="368"/>
      <c r="H177" s="368"/>
    </row>
    <row r="178" spans="2:10">
      <c r="B178" s="384" t="s">
        <v>1457</v>
      </c>
      <c r="C178" s="384"/>
      <c r="D178" s="384"/>
      <c r="E178" s="384"/>
      <c r="F178" s="384"/>
      <c r="G178" s="384"/>
      <c r="H178" s="384"/>
    </row>
    <row r="179" spans="2:10" ht="15.75" thickBot="1">
      <c r="B179" s="488" t="s">
        <v>314</v>
      </c>
      <c r="C179" s="488"/>
      <c r="D179" s="488"/>
      <c r="E179" s="488"/>
      <c r="F179" s="488"/>
      <c r="G179" s="488"/>
      <c r="H179" s="488"/>
    </row>
    <row r="180" spans="2:10" ht="37.5" customHeight="1">
      <c r="B180" s="3" t="s">
        <v>353</v>
      </c>
      <c r="C180" s="1" t="s">
        <v>372</v>
      </c>
      <c r="D180" s="2" t="s">
        <v>355</v>
      </c>
      <c r="E180" s="1" t="s">
        <v>356</v>
      </c>
      <c r="F180" s="2" t="s">
        <v>357</v>
      </c>
      <c r="G180" s="1" t="s">
        <v>358</v>
      </c>
      <c r="H180" s="1" t="s">
        <v>373</v>
      </c>
      <c r="I180" s="1" t="s">
        <v>1788</v>
      </c>
      <c r="J180" s="1" t="s">
        <v>1789</v>
      </c>
    </row>
    <row r="181" spans="2:10" ht="51">
      <c r="B181" s="135" t="s">
        <v>1434</v>
      </c>
      <c r="C181" s="45" t="s">
        <v>1519</v>
      </c>
      <c r="D181" s="112">
        <v>0.85</v>
      </c>
      <c r="E181" s="77" t="s">
        <v>1863</v>
      </c>
      <c r="F181" s="112">
        <v>1</v>
      </c>
      <c r="G181" s="46">
        <v>1.1763999999999999</v>
      </c>
      <c r="H181" s="268" t="s">
        <v>1520</v>
      </c>
      <c r="I181" s="272" t="s">
        <v>1865</v>
      </c>
      <c r="J181" s="272" t="s">
        <v>1865</v>
      </c>
    </row>
    <row r="182" spans="2:10" ht="38.25">
      <c r="B182" s="507" t="s">
        <v>1437</v>
      </c>
      <c r="C182" s="45" t="s">
        <v>1503</v>
      </c>
      <c r="D182" s="46">
        <v>0.85</v>
      </c>
      <c r="E182" s="77" t="s">
        <v>1779</v>
      </c>
      <c r="F182" s="77" t="s">
        <v>1521</v>
      </c>
      <c r="G182" s="46">
        <v>0.78010000000000002</v>
      </c>
      <c r="H182" s="268" t="s">
        <v>1520</v>
      </c>
      <c r="I182" s="272">
        <v>285</v>
      </c>
      <c r="J182" s="272">
        <v>189</v>
      </c>
    </row>
    <row r="183" spans="2:10" ht="38.25">
      <c r="B183" s="507"/>
      <c r="C183" s="45" t="s">
        <v>1522</v>
      </c>
      <c r="D183" s="77">
        <v>6</v>
      </c>
      <c r="E183" s="77">
        <v>9</v>
      </c>
      <c r="F183" s="46">
        <v>0.5</v>
      </c>
      <c r="G183" s="112">
        <v>1.5</v>
      </c>
      <c r="H183" s="268" t="s">
        <v>1520</v>
      </c>
      <c r="I183" s="273" t="s">
        <v>1306</v>
      </c>
      <c r="J183" s="274" t="s">
        <v>1306</v>
      </c>
    </row>
    <row r="184" spans="2:10" ht="38.25">
      <c r="B184" s="507" t="s">
        <v>1523</v>
      </c>
      <c r="C184" s="45" t="s">
        <v>1507</v>
      </c>
      <c r="D184" s="77" t="s">
        <v>1781</v>
      </c>
      <c r="E184" s="77" t="s">
        <v>1780</v>
      </c>
      <c r="F184" s="112">
        <v>0.46</v>
      </c>
      <c r="G184" s="46">
        <v>0.70469999999999999</v>
      </c>
      <c r="H184" s="268" t="s">
        <v>1524</v>
      </c>
      <c r="I184" s="273" t="s">
        <v>1306</v>
      </c>
      <c r="J184" s="274" t="s">
        <v>1306</v>
      </c>
    </row>
    <row r="185" spans="2:10" ht="51">
      <c r="B185" s="507"/>
      <c r="C185" s="45" t="s">
        <v>1525</v>
      </c>
      <c r="D185" s="112">
        <v>0.7</v>
      </c>
      <c r="E185" s="77" t="s">
        <v>1864</v>
      </c>
      <c r="F185" s="46">
        <v>0</v>
      </c>
      <c r="G185" s="46">
        <v>1.4285000000000001</v>
      </c>
      <c r="H185" s="268" t="s">
        <v>1524</v>
      </c>
      <c r="I185" s="272">
        <v>141</v>
      </c>
      <c r="J185" s="272">
        <v>141</v>
      </c>
    </row>
    <row r="186" spans="2:10">
      <c r="B186" s="495" t="s">
        <v>1870</v>
      </c>
      <c r="C186" s="495"/>
      <c r="D186" s="495"/>
      <c r="E186" s="495"/>
      <c r="F186" s="495"/>
      <c r="G186" s="495"/>
      <c r="H186" s="495"/>
    </row>
    <row r="187" spans="2:10">
      <c r="B187" s="416" t="s">
        <v>359</v>
      </c>
      <c r="C187" s="416"/>
      <c r="D187" s="416"/>
      <c r="E187" s="416"/>
      <c r="F187" s="416"/>
      <c r="G187" s="416"/>
      <c r="H187" s="416"/>
    </row>
    <row r="188" spans="2:10">
      <c r="B188" s="416" t="s">
        <v>374</v>
      </c>
      <c r="C188" s="416"/>
      <c r="D188" s="416"/>
      <c r="E188" s="416"/>
      <c r="F188" s="416"/>
      <c r="G188" s="416"/>
      <c r="H188" s="416"/>
    </row>
    <row r="191" spans="2:10">
      <c r="B191" s="368" t="s">
        <v>371</v>
      </c>
      <c r="C191" s="368"/>
      <c r="D191" s="368"/>
      <c r="E191" s="368"/>
      <c r="F191" s="368"/>
      <c r="G191" s="368"/>
      <c r="H191" s="368"/>
    </row>
    <row r="192" spans="2:10">
      <c r="B192" s="398" t="s">
        <v>394</v>
      </c>
      <c r="C192" s="398"/>
      <c r="D192" s="398"/>
      <c r="E192" s="398"/>
      <c r="F192" s="398"/>
      <c r="G192" s="398"/>
      <c r="H192" s="398"/>
    </row>
    <row r="193" spans="2:10" ht="15.75" thickBot="1">
      <c r="B193" s="488" t="s">
        <v>314</v>
      </c>
      <c r="C193" s="488"/>
      <c r="D193" s="488"/>
      <c r="E193" s="488"/>
      <c r="F193" s="488"/>
      <c r="G193" s="488"/>
      <c r="H193" s="488"/>
    </row>
    <row r="194" spans="2:10" ht="39.75">
      <c r="B194" s="3" t="s">
        <v>353</v>
      </c>
      <c r="C194" s="1" t="s">
        <v>372</v>
      </c>
      <c r="D194" s="2" t="s">
        <v>355</v>
      </c>
      <c r="E194" s="1" t="s">
        <v>356</v>
      </c>
      <c r="F194" s="2" t="s">
        <v>357</v>
      </c>
      <c r="G194" s="1" t="s">
        <v>358</v>
      </c>
      <c r="H194" s="2" t="s">
        <v>373</v>
      </c>
      <c r="I194" s="2" t="s">
        <v>1788</v>
      </c>
      <c r="J194" s="2" t="s">
        <v>1789</v>
      </c>
    </row>
    <row r="195" spans="2:10" ht="38.25">
      <c r="B195" s="496" t="s">
        <v>1496</v>
      </c>
      <c r="C195" s="128" t="s">
        <v>1497</v>
      </c>
      <c r="D195" s="130">
        <v>500</v>
      </c>
      <c r="E195" s="130">
        <v>913</v>
      </c>
      <c r="F195" s="131">
        <v>0.85599999999999998</v>
      </c>
      <c r="G195" s="131">
        <v>1.8260000000000001</v>
      </c>
      <c r="H195" s="113" t="s">
        <v>1498</v>
      </c>
      <c r="I195" s="273" t="s">
        <v>1306</v>
      </c>
      <c r="J195" s="274" t="s">
        <v>1306</v>
      </c>
    </row>
    <row r="196" spans="2:10" ht="38.25">
      <c r="B196" s="496"/>
      <c r="C196" s="128" t="s">
        <v>1502</v>
      </c>
      <c r="D196" s="130">
        <v>601</v>
      </c>
      <c r="E196" s="130" t="s">
        <v>1499</v>
      </c>
      <c r="F196" s="131">
        <v>0.57230000000000003</v>
      </c>
      <c r="G196" s="131">
        <v>2.0366</v>
      </c>
      <c r="H196" s="113" t="s">
        <v>1498</v>
      </c>
      <c r="I196" s="273" t="s">
        <v>1306</v>
      </c>
      <c r="J196" s="274" t="s">
        <v>1306</v>
      </c>
    </row>
    <row r="197" spans="2:10" ht="51">
      <c r="B197" s="496"/>
      <c r="C197" s="128" t="s">
        <v>1869</v>
      </c>
      <c r="D197" s="264">
        <v>115</v>
      </c>
      <c r="E197" s="264" t="s">
        <v>1500</v>
      </c>
      <c r="F197" s="265">
        <v>5.9390999999999998</v>
      </c>
      <c r="G197" s="265" t="s">
        <v>1782</v>
      </c>
      <c r="H197" s="267" t="s">
        <v>1501</v>
      </c>
      <c r="I197" s="273" t="s">
        <v>1306</v>
      </c>
      <c r="J197" s="274" t="s">
        <v>1306</v>
      </c>
    </row>
    <row r="198" spans="2:10">
      <c r="B198" s="351" t="s">
        <v>2016</v>
      </c>
      <c r="C198" s="351"/>
      <c r="D198" s="352"/>
      <c r="E198" s="352"/>
      <c r="F198" s="353"/>
      <c r="G198" s="353"/>
      <c r="H198" s="351"/>
      <c r="I198" s="354"/>
      <c r="J198" s="355"/>
    </row>
    <row r="199" spans="2:10">
      <c r="B199" s="416" t="s">
        <v>359</v>
      </c>
      <c r="C199" s="416"/>
      <c r="D199" s="416"/>
      <c r="E199" s="416"/>
      <c r="F199" s="416"/>
      <c r="G199" s="416"/>
      <c r="H199" s="416"/>
    </row>
    <row r="200" spans="2:10">
      <c r="B200" s="416" t="s">
        <v>374</v>
      </c>
      <c r="C200" s="416"/>
      <c r="D200" s="416"/>
      <c r="E200" s="416"/>
      <c r="F200" s="416"/>
      <c r="G200" s="416"/>
      <c r="H200" s="416"/>
    </row>
    <row r="203" spans="2:10">
      <c r="B203" s="368" t="s">
        <v>371</v>
      </c>
      <c r="C203" s="368"/>
      <c r="D203" s="368"/>
      <c r="E203" s="368"/>
      <c r="F203" s="368"/>
      <c r="G203" s="368"/>
      <c r="H203" s="368"/>
    </row>
    <row r="204" spans="2:10">
      <c r="B204" s="398" t="s">
        <v>395</v>
      </c>
      <c r="C204" s="398"/>
      <c r="D204" s="398"/>
      <c r="E204" s="398"/>
      <c r="F204" s="398"/>
      <c r="G204" s="398"/>
      <c r="H204" s="398"/>
    </row>
    <row r="205" spans="2:10" ht="15.75" thickBot="1">
      <c r="B205" s="488" t="s">
        <v>314</v>
      </c>
      <c r="C205" s="488"/>
      <c r="D205" s="488"/>
      <c r="E205" s="488"/>
      <c r="F205" s="488"/>
      <c r="G205" s="488"/>
      <c r="H205" s="488"/>
    </row>
    <row r="206" spans="2:10" ht="39.75">
      <c r="B206" s="3" t="s">
        <v>353</v>
      </c>
      <c r="C206" s="1" t="s">
        <v>372</v>
      </c>
      <c r="D206" s="2" t="s">
        <v>355</v>
      </c>
      <c r="E206" s="1" t="s">
        <v>356</v>
      </c>
      <c r="F206" s="2" t="s">
        <v>357</v>
      </c>
      <c r="G206" s="2" t="s">
        <v>358</v>
      </c>
      <c r="H206" s="2" t="s">
        <v>373</v>
      </c>
      <c r="I206" s="2" t="s">
        <v>1788</v>
      </c>
      <c r="J206" s="2" t="s">
        <v>1789</v>
      </c>
    </row>
    <row r="207" spans="2:10" ht="38.25">
      <c r="B207" s="422" t="s">
        <v>1610</v>
      </c>
      <c r="C207" s="31" t="s">
        <v>1482</v>
      </c>
      <c r="D207" s="32">
        <v>0.95</v>
      </c>
      <c r="E207" s="32">
        <v>1</v>
      </c>
      <c r="F207" s="32">
        <v>0.52629999999999999</v>
      </c>
      <c r="G207" s="32">
        <v>1.0522</v>
      </c>
      <c r="H207" s="293" t="s">
        <v>1448</v>
      </c>
      <c r="I207" s="290">
        <v>30</v>
      </c>
      <c r="J207" s="290">
        <v>30</v>
      </c>
    </row>
    <row r="208" spans="2:10" ht="38.25">
      <c r="B208" s="508"/>
      <c r="C208" s="189" t="s">
        <v>1484</v>
      </c>
      <c r="D208" s="101" t="s">
        <v>1485</v>
      </c>
      <c r="E208" s="101" t="s">
        <v>1485</v>
      </c>
      <c r="F208" s="32">
        <v>0.33</v>
      </c>
      <c r="G208" s="292">
        <v>0.93600000000000005</v>
      </c>
      <c r="H208" s="31" t="s">
        <v>1448</v>
      </c>
      <c r="I208" s="287" t="s">
        <v>1306</v>
      </c>
      <c r="J208" s="288" t="s">
        <v>1306</v>
      </c>
    </row>
    <row r="209" spans="2:11" ht="51">
      <c r="B209" s="508"/>
      <c r="C209" s="189" t="s">
        <v>1486</v>
      </c>
      <c r="D209" s="59">
        <v>0.95</v>
      </c>
      <c r="E209" s="101">
        <v>101.21</v>
      </c>
      <c r="F209" s="32">
        <v>0.58950000000000002</v>
      </c>
      <c r="G209" s="32">
        <v>1.0721000000000001</v>
      </c>
      <c r="H209" s="294" t="s">
        <v>1448</v>
      </c>
      <c r="I209" s="291">
        <v>54</v>
      </c>
      <c r="J209" s="291">
        <v>55</v>
      </c>
    </row>
    <row r="210" spans="2:11" ht="39" customHeight="1">
      <c r="B210" s="508"/>
      <c r="C210" s="189" t="s">
        <v>1487</v>
      </c>
      <c r="D210" s="59">
        <v>0.95</v>
      </c>
      <c r="E210" s="59">
        <v>1.6</v>
      </c>
      <c r="F210" s="32">
        <v>0.77190000000000003</v>
      </c>
      <c r="G210" s="32">
        <v>1.6841999999999999</v>
      </c>
      <c r="H210" s="154" t="s">
        <v>1488</v>
      </c>
      <c r="I210" s="272">
        <v>15</v>
      </c>
      <c r="J210" s="272">
        <v>24</v>
      </c>
    </row>
    <row r="211" spans="2:11" ht="69" customHeight="1">
      <c r="B211" s="508"/>
      <c r="C211" s="189" t="s">
        <v>1489</v>
      </c>
      <c r="D211" s="101" t="s">
        <v>1784</v>
      </c>
      <c r="E211" s="101" t="s">
        <v>1785</v>
      </c>
      <c r="F211" s="32" t="s">
        <v>1490</v>
      </c>
      <c r="G211" s="32" t="s">
        <v>1483</v>
      </c>
      <c r="H211" s="154" t="s">
        <v>1448</v>
      </c>
      <c r="I211" s="287" t="s">
        <v>1306</v>
      </c>
      <c r="J211" s="288" t="s">
        <v>1306</v>
      </c>
      <c r="K211" s="295"/>
    </row>
    <row r="212" spans="2:11" ht="63" customHeight="1">
      <c r="B212" s="508"/>
      <c r="C212" s="189" t="s">
        <v>1491</v>
      </c>
      <c r="D212" s="101" t="s">
        <v>1783</v>
      </c>
      <c r="E212" s="101" t="s">
        <v>1783</v>
      </c>
      <c r="F212" s="32" t="s">
        <v>1490</v>
      </c>
      <c r="G212" s="32" t="s">
        <v>1483</v>
      </c>
      <c r="H212" s="154" t="s">
        <v>1448</v>
      </c>
      <c r="I212" s="287" t="s">
        <v>1306</v>
      </c>
      <c r="J212" s="288" t="s">
        <v>1306</v>
      </c>
    </row>
    <row r="213" spans="2:11" ht="58.5" customHeight="1">
      <c r="B213" s="508"/>
      <c r="C213" s="31" t="s">
        <v>1492</v>
      </c>
      <c r="D213" s="59">
        <v>0.95</v>
      </c>
      <c r="E213" s="59">
        <v>1</v>
      </c>
      <c r="F213" s="32">
        <v>0.52669999999999995</v>
      </c>
      <c r="G213" s="32">
        <v>1.0526</v>
      </c>
      <c r="H213" s="154" t="s">
        <v>1448</v>
      </c>
      <c r="I213" s="272">
        <v>469</v>
      </c>
      <c r="J213" s="272">
        <v>469</v>
      </c>
    </row>
    <row r="214" spans="2:11" ht="64.5" customHeight="1">
      <c r="B214" s="508"/>
      <c r="C214" s="31" t="s">
        <v>1493</v>
      </c>
      <c r="D214" s="59">
        <v>0.95</v>
      </c>
      <c r="E214" s="59">
        <v>1</v>
      </c>
      <c r="F214" s="32">
        <v>0.52629999999999999</v>
      </c>
      <c r="G214" s="32">
        <v>1.0526</v>
      </c>
      <c r="H214" s="154" t="s">
        <v>1448</v>
      </c>
      <c r="I214" s="272" t="s">
        <v>1877</v>
      </c>
      <c r="J214" s="272" t="s">
        <v>1877</v>
      </c>
    </row>
    <row r="215" spans="2:11" ht="42.75" customHeight="1">
      <c r="B215" s="508"/>
      <c r="C215" s="31" t="s">
        <v>1880</v>
      </c>
      <c r="D215" s="59">
        <v>0.02</v>
      </c>
      <c r="E215" s="59">
        <v>1</v>
      </c>
      <c r="F215" s="33" t="s">
        <v>1490</v>
      </c>
      <c r="G215" s="33" t="s">
        <v>1483</v>
      </c>
      <c r="H215" s="154" t="s">
        <v>1494</v>
      </c>
      <c r="I215" s="512" t="s">
        <v>1878</v>
      </c>
      <c r="J215" s="512"/>
    </row>
    <row r="216" spans="2:11" ht="82.5" customHeight="1">
      <c r="B216" s="423"/>
      <c r="C216" s="31" t="s">
        <v>1495</v>
      </c>
      <c r="D216" s="101" t="s">
        <v>1490</v>
      </c>
      <c r="E216" s="101" t="s">
        <v>1483</v>
      </c>
      <c r="F216" s="33" t="s">
        <v>1490</v>
      </c>
      <c r="G216" s="33" t="s">
        <v>1483</v>
      </c>
      <c r="H216" s="154" t="s">
        <v>1448</v>
      </c>
      <c r="I216" s="513" t="s">
        <v>1879</v>
      </c>
      <c r="J216" s="514"/>
    </row>
    <row r="217" spans="2:11">
      <c r="B217" s="495" t="s">
        <v>2028</v>
      </c>
      <c r="C217" s="495"/>
      <c r="D217" s="495"/>
      <c r="E217" s="495"/>
      <c r="F217" s="495"/>
      <c r="G217" s="495"/>
      <c r="H217" s="495"/>
    </row>
    <row r="218" spans="2:11">
      <c r="B218" s="416" t="s">
        <v>359</v>
      </c>
      <c r="C218" s="416"/>
      <c r="D218" s="416"/>
      <c r="E218" s="416"/>
      <c r="F218" s="416"/>
      <c r="G218" s="416"/>
      <c r="H218" s="416"/>
    </row>
    <row r="219" spans="2:11">
      <c r="B219" s="416" t="s">
        <v>374</v>
      </c>
      <c r="C219" s="416"/>
      <c r="D219" s="416"/>
      <c r="E219" s="416"/>
      <c r="F219" s="416"/>
      <c r="G219" s="416"/>
      <c r="H219" s="416"/>
    </row>
  </sheetData>
  <mergeCells count="115">
    <mergeCell ref="B101:H101"/>
    <mergeCell ref="B102:H102"/>
    <mergeCell ref="I215:J215"/>
    <mergeCell ref="I216:J216"/>
    <mergeCell ref="B77:H77"/>
    <mergeCell ref="B99:B100"/>
    <mergeCell ref="B80:H80"/>
    <mergeCell ref="B81:H81"/>
    <mergeCell ref="B82:H82"/>
    <mergeCell ref="B90:H90"/>
    <mergeCell ref="B91:H91"/>
    <mergeCell ref="B92:H92"/>
    <mergeCell ref="B95:H95"/>
    <mergeCell ref="B96:H96"/>
    <mergeCell ref="B97:H97"/>
    <mergeCell ref="B84:B89"/>
    <mergeCell ref="B106:H106"/>
    <mergeCell ref="B107:H107"/>
    <mergeCell ref="B110:H110"/>
    <mergeCell ref="B111:H111"/>
    <mergeCell ref="B112:H112"/>
    <mergeCell ref="B149:H149"/>
    <mergeCell ref="B150:H150"/>
    <mergeCell ref="B151:H151"/>
    <mergeCell ref="B142:H142"/>
    <mergeCell ref="B115:H115"/>
    <mergeCell ref="B116:H116"/>
    <mergeCell ref="B117:H117"/>
    <mergeCell ref="B120:H120"/>
    <mergeCell ref="B125:H125"/>
    <mergeCell ref="B126:H126"/>
    <mergeCell ref="B137:H137"/>
    <mergeCell ref="B140:H140"/>
    <mergeCell ref="B141:H141"/>
    <mergeCell ref="B219:H219"/>
    <mergeCell ref="B203:H203"/>
    <mergeCell ref="B204:H204"/>
    <mergeCell ref="B205:H205"/>
    <mergeCell ref="B217:H217"/>
    <mergeCell ref="B218:H218"/>
    <mergeCell ref="B191:H191"/>
    <mergeCell ref="B207:B216"/>
    <mergeCell ref="B11:H11"/>
    <mergeCell ref="B22:H22"/>
    <mergeCell ref="B23:H23"/>
    <mergeCell ref="B26:H26"/>
    <mergeCell ref="B27:H27"/>
    <mergeCell ref="B28:H28"/>
    <mergeCell ref="B32:H32"/>
    <mergeCell ref="B33:H33"/>
    <mergeCell ref="B34:H34"/>
    <mergeCell ref="B37:H37"/>
    <mergeCell ref="B38:H38"/>
    <mergeCell ref="B39:H39"/>
    <mergeCell ref="B45:H45"/>
    <mergeCell ref="B46:H46"/>
    <mergeCell ref="B47:H47"/>
    <mergeCell ref="B50:H50"/>
    <mergeCell ref="B2:H2"/>
    <mergeCell ref="B3:H3"/>
    <mergeCell ref="B4:H4"/>
    <mergeCell ref="B9:H9"/>
    <mergeCell ref="B10:H10"/>
    <mergeCell ref="B14:H14"/>
    <mergeCell ref="B15:H15"/>
    <mergeCell ref="B16:H16"/>
    <mergeCell ref="B21:H21"/>
    <mergeCell ref="B54:B58"/>
    <mergeCell ref="B192:H192"/>
    <mergeCell ref="B193:H193"/>
    <mergeCell ref="B127:H127"/>
    <mergeCell ref="B135:H135"/>
    <mergeCell ref="B136:H136"/>
    <mergeCell ref="B51:H51"/>
    <mergeCell ref="B52:H52"/>
    <mergeCell ref="B41:B43"/>
    <mergeCell ref="B59:H59"/>
    <mergeCell ref="B60:H60"/>
    <mergeCell ref="B61:H61"/>
    <mergeCell ref="B64:H64"/>
    <mergeCell ref="B65:H65"/>
    <mergeCell ref="B66:H66"/>
    <mergeCell ref="B157:H157"/>
    <mergeCell ref="B158:H158"/>
    <mergeCell ref="B159:H159"/>
    <mergeCell ref="B162:H162"/>
    <mergeCell ref="B163:H163"/>
    <mergeCell ref="B164:H164"/>
    <mergeCell ref="B153:B156"/>
    <mergeCell ref="B182:B183"/>
    <mergeCell ref="B184:B185"/>
    <mergeCell ref="I73:J73"/>
    <mergeCell ref="I166:J166"/>
    <mergeCell ref="I167:J167"/>
    <mergeCell ref="B199:H199"/>
    <mergeCell ref="B200:H200"/>
    <mergeCell ref="B172:H172"/>
    <mergeCell ref="B173:H173"/>
    <mergeCell ref="B174:H174"/>
    <mergeCell ref="B177:H177"/>
    <mergeCell ref="B178:H178"/>
    <mergeCell ref="B179:H179"/>
    <mergeCell ref="B186:H186"/>
    <mergeCell ref="B187:H187"/>
    <mergeCell ref="B188:H188"/>
    <mergeCell ref="B195:B197"/>
    <mergeCell ref="B74:H74"/>
    <mergeCell ref="B75:H75"/>
    <mergeCell ref="B76:H76"/>
    <mergeCell ref="B68:B73"/>
    <mergeCell ref="B147:H147"/>
    <mergeCell ref="B144:B146"/>
    <mergeCell ref="B166:B168"/>
    <mergeCell ref="B169:B170"/>
    <mergeCell ref="B105:H105"/>
  </mergeCell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756BA3-53CD-4A42-8F5B-4843EA719E1A}">
  <sheetPr>
    <tabColor theme="7"/>
  </sheetPr>
  <dimension ref="B3:F170"/>
  <sheetViews>
    <sheetView showGridLines="0" topLeftCell="A155" zoomScale="90" zoomScaleNormal="90" zoomScaleSheetLayoutView="100" workbookViewId="0">
      <selection activeCell="B167" sqref="B167:E167"/>
    </sheetView>
  </sheetViews>
  <sheetFormatPr baseColWidth="10" defaultColWidth="11.42578125" defaultRowHeight="15"/>
  <cols>
    <col min="1" max="1" width="5.85546875" customWidth="1"/>
    <col min="2" max="2" width="33.42578125" customWidth="1"/>
    <col min="3" max="3" width="24.7109375" customWidth="1"/>
    <col min="4" max="4" width="32.5703125" customWidth="1"/>
    <col min="5" max="5" width="54.28515625" customWidth="1"/>
  </cols>
  <sheetData>
    <row r="3" spans="2:5">
      <c r="B3" s="377" t="s">
        <v>375</v>
      </c>
      <c r="C3" s="377"/>
      <c r="D3" s="377"/>
      <c r="E3" s="377"/>
    </row>
    <row r="4" spans="2:5" ht="15.75" thickBot="1">
      <c r="B4" s="384" t="s">
        <v>1387</v>
      </c>
      <c r="C4" s="384"/>
      <c r="D4" s="384"/>
      <c r="E4" s="384"/>
    </row>
    <row r="5" spans="2:5" ht="30" customHeight="1">
      <c r="B5" s="1" t="s">
        <v>376</v>
      </c>
      <c r="C5" s="1" t="s">
        <v>336</v>
      </c>
      <c r="D5" s="1" t="s">
        <v>337</v>
      </c>
      <c r="E5" s="1" t="s">
        <v>338</v>
      </c>
    </row>
    <row r="6" spans="2:5">
      <c r="B6" s="168" t="s">
        <v>1306</v>
      </c>
      <c r="C6" s="168" t="s">
        <v>1306</v>
      </c>
      <c r="D6" s="168" t="s">
        <v>1306</v>
      </c>
      <c r="E6" s="174" t="s">
        <v>1306</v>
      </c>
    </row>
    <row r="7" spans="2:5">
      <c r="B7" s="374" t="s">
        <v>2052</v>
      </c>
      <c r="C7" s="374"/>
      <c r="D7" s="374"/>
      <c r="E7" s="374"/>
    </row>
    <row r="8" spans="2:5">
      <c r="B8" s="426" t="s">
        <v>341</v>
      </c>
      <c r="C8" s="426"/>
      <c r="D8" s="426"/>
      <c r="E8" s="426"/>
    </row>
    <row r="9" spans="2:5">
      <c r="B9" s="426" t="s">
        <v>342</v>
      </c>
      <c r="C9" s="426"/>
      <c r="D9" s="426"/>
      <c r="E9" s="426"/>
    </row>
    <row r="10" spans="2:5">
      <c r="B10" s="426" t="s">
        <v>343</v>
      </c>
      <c r="C10" s="426"/>
      <c r="D10" s="426"/>
      <c r="E10" s="426"/>
    </row>
    <row r="13" spans="2:5">
      <c r="B13" s="377" t="s">
        <v>375</v>
      </c>
      <c r="C13" s="377"/>
      <c r="D13" s="377"/>
      <c r="E13" s="377"/>
    </row>
    <row r="14" spans="2:5" ht="15.75" thickBot="1">
      <c r="B14" s="384" t="s">
        <v>381</v>
      </c>
      <c r="C14" s="384"/>
      <c r="D14" s="384"/>
      <c r="E14" s="384"/>
    </row>
    <row r="15" spans="2:5" ht="36" customHeight="1">
      <c r="B15" s="1" t="s">
        <v>376</v>
      </c>
      <c r="C15" s="1" t="s">
        <v>336</v>
      </c>
      <c r="D15" s="1" t="s">
        <v>337</v>
      </c>
      <c r="E15" s="1" t="s">
        <v>338</v>
      </c>
    </row>
    <row r="16" spans="2:5">
      <c r="B16" s="168" t="s">
        <v>1306</v>
      </c>
      <c r="C16" s="168" t="s">
        <v>1306</v>
      </c>
      <c r="D16" s="168" t="s">
        <v>1306</v>
      </c>
      <c r="E16" s="343" t="s">
        <v>1306</v>
      </c>
    </row>
    <row r="17" spans="2:5">
      <c r="B17" s="374" t="s">
        <v>2053</v>
      </c>
      <c r="C17" s="374"/>
      <c r="D17" s="374"/>
      <c r="E17" s="374"/>
    </row>
    <row r="18" spans="2:5">
      <c r="B18" s="426" t="s">
        <v>341</v>
      </c>
      <c r="C18" s="426"/>
      <c r="D18" s="426"/>
      <c r="E18" s="426"/>
    </row>
    <row r="19" spans="2:5">
      <c r="B19" s="426" t="s">
        <v>342</v>
      </c>
      <c r="C19" s="426"/>
      <c r="D19" s="426"/>
      <c r="E19" s="426"/>
    </row>
    <row r="20" spans="2:5">
      <c r="B20" s="426" t="s">
        <v>343</v>
      </c>
      <c r="C20" s="426"/>
      <c r="D20" s="426"/>
      <c r="E20" s="426"/>
    </row>
    <row r="23" spans="2:5">
      <c r="B23" s="377" t="s">
        <v>375</v>
      </c>
      <c r="C23" s="377"/>
      <c r="D23" s="377"/>
      <c r="E23" s="377"/>
    </row>
    <row r="24" spans="2:5" ht="15.75" thickBot="1">
      <c r="B24" s="384" t="s">
        <v>382</v>
      </c>
      <c r="C24" s="384"/>
      <c r="D24" s="384"/>
      <c r="E24" s="384"/>
    </row>
    <row r="25" spans="2:5" ht="27.75" customHeight="1">
      <c r="B25" s="1" t="s">
        <v>376</v>
      </c>
      <c r="C25" s="1" t="s">
        <v>336</v>
      </c>
      <c r="D25" s="1" t="s">
        <v>337</v>
      </c>
      <c r="E25" s="1" t="s">
        <v>338</v>
      </c>
    </row>
    <row r="26" spans="2:5">
      <c r="B26" s="168" t="s">
        <v>1306</v>
      </c>
      <c r="C26" s="168" t="s">
        <v>1306</v>
      </c>
      <c r="D26" s="168" t="s">
        <v>1306</v>
      </c>
      <c r="E26" s="343" t="s">
        <v>1306</v>
      </c>
    </row>
    <row r="27" spans="2:5">
      <c r="B27" s="374" t="s">
        <v>2054</v>
      </c>
      <c r="C27" s="374"/>
      <c r="D27" s="374"/>
      <c r="E27" s="374"/>
    </row>
    <row r="28" spans="2:5">
      <c r="B28" s="426" t="s">
        <v>341</v>
      </c>
      <c r="C28" s="426"/>
      <c r="D28" s="426"/>
      <c r="E28" s="426"/>
    </row>
    <row r="29" spans="2:5">
      <c r="B29" s="426" t="s">
        <v>342</v>
      </c>
      <c r="C29" s="426"/>
      <c r="D29" s="426"/>
      <c r="E29" s="426"/>
    </row>
    <row r="30" spans="2:5">
      <c r="B30" s="426" t="s">
        <v>343</v>
      </c>
      <c r="C30" s="426"/>
      <c r="D30" s="426"/>
      <c r="E30" s="426"/>
    </row>
    <row r="33" spans="2:5">
      <c r="B33" s="377" t="s">
        <v>375</v>
      </c>
      <c r="C33" s="377"/>
      <c r="D33" s="377"/>
      <c r="E33" s="377"/>
    </row>
    <row r="34" spans="2:5" ht="15.75" thickBot="1">
      <c r="B34" s="384" t="s">
        <v>383</v>
      </c>
      <c r="C34" s="384"/>
      <c r="D34" s="384"/>
      <c r="E34" s="384"/>
    </row>
    <row r="35" spans="2:5" ht="27" customHeight="1">
      <c r="B35" s="1" t="s">
        <v>376</v>
      </c>
      <c r="C35" s="1" t="s">
        <v>336</v>
      </c>
      <c r="D35" s="1" t="s">
        <v>337</v>
      </c>
      <c r="E35" s="1" t="s">
        <v>338</v>
      </c>
    </row>
    <row r="36" spans="2:5" ht="215.25" customHeight="1">
      <c r="B36" s="330" t="s">
        <v>1815</v>
      </c>
      <c r="C36" s="326" t="s">
        <v>1981</v>
      </c>
      <c r="D36" s="326" t="s">
        <v>1982</v>
      </c>
      <c r="E36" s="326" t="s">
        <v>1983</v>
      </c>
    </row>
    <row r="37" spans="2:5" ht="14.25" customHeight="1">
      <c r="B37" s="527" t="s">
        <v>1984</v>
      </c>
      <c r="C37" s="527"/>
      <c r="D37" s="527"/>
      <c r="E37" s="527"/>
    </row>
    <row r="38" spans="2:5">
      <c r="B38" s="426" t="s">
        <v>341</v>
      </c>
      <c r="C38" s="426"/>
      <c r="D38" s="426"/>
      <c r="E38" s="426"/>
    </row>
    <row r="39" spans="2:5">
      <c r="B39" s="426" t="s">
        <v>342</v>
      </c>
      <c r="C39" s="426"/>
      <c r="D39" s="426"/>
      <c r="E39" s="426"/>
    </row>
    <row r="40" spans="2:5">
      <c r="B40" s="426" t="s">
        <v>343</v>
      </c>
      <c r="C40" s="426"/>
      <c r="D40" s="426"/>
      <c r="E40" s="426"/>
    </row>
    <row r="42" spans="2:5">
      <c r="B42" s="377" t="s">
        <v>375</v>
      </c>
      <c r="C42" s="377"/>
      <c r="D42" s="377"/>
      <c r="E42" s="377"/>
    </row>
    <row r="43" spans="2:5" ht="15.75" thickBot="1">
      <c r="B43" s="384" t="s">
        <v>384</v>
      </c>
      <c r="C43" s="384"/>
      <c r="D43" s="384"/>
      <c r="E43" s="384"/>
    </row>
    <row r="44" spans="2:5" ht="30" customHeight="1">
      <c r="B44" s="1" t="s">
        <v>376</v>
      </c>
      <c r="C44" s="1" t="s">
        <v>336</v>
      </c>
      <c r="D44" s="1" t="s">
        <v>337</v>
      </c>
      <c r="E44" s="1" t="s">
        <v>338</v>
      </c>
    </row>
    <row r="45" spans="2:5" ht="147.75" customHeight="1">
      <c r="B45" s="31" t="s">
        <v>1605</v>
      </c>
      <c r="C45" s="31" t="s">
        <v>1989</v>
      </c>
      <c r="D45" s="31" t="s">
        <v>1659</v>
      </c>
      <c r="E45" s="31" t="s">
        <v>1660</v>
      </c>
    </row>
    <row r="46" spans="2:5" ht="140.25">
      <c r="B46" s="31" t="s">
        <v>1606</v>
      </c>
      <c r="C46" s="327" t="s">
        <v>1989</v>
      </c>
      <c r="D46" s="31" t="s">
        <v>1661</v>
      </c>
      <c r="E46" s="31" t="s">
        <v>1662</v>
      </c>
    </row>
    <row r="47" spans="2:5" ht="50.25" customHeight="1">
      <c r="B47" s="522" t="s">
        <v>1663</v>
      </c>
      <c r="C47" s="522"/>
      <c r="D47" s="522"/>
      <c r="E47" s="522"/>
    </row>
    <row r="48" spans="2:5">
      <c r="B48" s="127"/>
      <c r="C48" s="127"/>
      <c r="D48" s="127"/>
      <c r="E48" s="127"/>
    </row>
    <row r="49" spans="2:6">
      <c r="B49" s="127"/>
      <c r="C49" s="127"/>
      <c r="D49" s="127"/>
      <c r="E49" s="127"/>
    </row>
    <row r="50" spans="2:6">
      <c r="B50" s="127"/>
      <c r="C50" s="127"/>
      <c r="D50" s="127"/>
      <c r="E50" s="127"/>
    </row>
    <row r="51" spans="2:6">
      <c r="B51" s="525" t="s">
        <v>375</v>
      </c>
      <c r="C51" s="525"/>
      <c r="D51" s="525"/>
      <c r="E51" s="525"/>
    </row>
    <row r="52" spans="2:6" ht="15.75" thickBot="1">
      <c r="B52" s="139"/>
      <c r="C52" s="141" t="s">
        <v>1670</v>
      </c>
      <c r="D52" s="141"/>
      <c r="E52" s="141"/>
      <c r="F52" s="153"/>
    </row>
    <row r="53" spans="2:6" ht="35.25" customHeight="1">
      <c r="B53" s="1" t="s">
        <v>376</v>
      </c>
      <c r="C53" s="1" t="s">
        <v>336</v>
      </c>
      <c r="D53" s="1" t="s">
        <v>337</v>
      </c>
      <c r="E53" s="1" t="s">
        <v>338</v>
      </c>
    </row>
    <row r="54" spans="2:6" ht="78.75" customHeight="1">
      <c r="B54" s="47" t="s">
        <v>1674</v>
      </c>
      <c r="C54" s="47" t="s">
        <v>1728</v>
      </c>
      <c r="D54" s="47" t="s">
        <v>1675</v>
      </c>
      <c r="E54" s="31" t="s">
        <v>1676</v>
      </c>
    </row>
    <row r="55" spans="2:6" ht="129.75" customHeight="1">
      <c r="B55" s="31" t="s">
        <v>1599</v>
      </c>
      <c r="C55" s="197" t="s">
        <v>1306</v>
      </c>
      <c r="D55" s="197" t="s">
        <v>1306</v>
      </c>
      <c r="E55" s="31" t="s">
        <v>1677</v>
      </c>
    </row>
    <row r="56" spans="2:6" ht="159" customHeight="1">
      <c r="B56" s="31" t="s">
        <v>1598</v>
      </c>
      <c r="C56" s="47" t="s">
        <v>1728</v>
      </c>
      <c r="D56" s="31" t="s">
        <v>1678</v>
      </c>
      <c r="E56" s="31" t="s">
        <v>1679</v>
      </c>
    </row>
    <row r="57" spans="2:6" ht="57" customHeight="1">
      <c r="B57" s="526" t="s">
        <v>1680</v>
      </c>
      <c r="C57" s="526"/>
      <c r="D57" s="526"/>
      <c r="E57" s="526"/>
    </row>
    <row r="59" spans="2:6">
      <c r="B59" s="377" t="s">
        <v>1681</v>
      </c>
      <c r="C59" s="377"/>
      <c r="D59" s="377"/>
      <c r="E59" s="377"/>
    </row>
    <row r="60" spans="2:6" ht="15.75" thickBot="1">
      <c r="B60" s="523" t="s">
        <v>386</v>
      </c>
      <c r="C60" s="523"/>
      <c r="D60" s="523"/>
      <c r="E60" s="523"/>
    </row>
    <row r="61" spans="2:6" ht="27" customHeight="1">
      <c r="B61" s="1" t="s">
        <v>376</v>
      </c>
      <c r="C61" s="1" t="s">
        <v>336</v>
      </c>
      <c r="D61" s="1" t="s">
        <v>337</v>
      </c>
      <c r="E61" s="1" t="s">
        <v>338</v>
      </c>
    </row>
    <row r="62" spans="2:6" ht="76.5">
      <c r="B62" s="31" t="s">
        <v>1583</v>
      </c>
      <c r="C62" s="47" t="s">
        <v>1728</v>
      </c>
      <c r="D62" s="31" t="s">
        <v>1685</v>
      </c>
      <c r="E62" s="31" t="s">
        <v>1686</v>
      </c>
    </row>
    <row r="63" spans="2:6" ht="104.25" customHeight="1">
      <c r="B63" s="31" t="s">
        <v>1687</v>
      </c>
      <c r="C63" s="44" t="s">
        <v>1306</v>
      </c>
      <c r="D63" s="44" t="s">
        <v>1306</v>
      </c>
      <c r="E63" s="44" t="s">
        <v>1306</v>
      </c>
    </row>
    <row r="64" spans="2:6" ht="49.5" customHeight="1">
      <c r="B64" s="524" t="s">
        <v>1735</v>
      </c>
      <c r="C64" s="524"/>
      <c r="D64" s="524"/>
      <c r="E64" s="524"/>
    </row>
    <row r="65" spans="2:5">
      <c r="B65" s="127"/>
      <c r="C65" s="127"/>
      <c r="D65" s="127"/>
      <c r="E65" s="127"/>
    </row>
    <row r="66" spans="2:5">
      <c r="B66" s="127"/>
      <c r="C66" s="127"/>
      <c r="D66" s="127"/>
      <c r="E66" s="127"/>
    </row>
    <row r="67" spans="2:5">
      <c r="B67" s="426"/>
      <c r="C67" s="426"/>
      <c r="D67" s="426"/>
      <c r="E67" s="426"/>
    </row>
    <row r="70" spans="2:5">
      <c r="B70" s="377" t="s">
        <v>375</v>
      </c>
      <c r="C70" s="377"/>
      <c r="D70" s="377"/>
      <c r="E70" s="377"/>
    </row>
    <row r="71" spans="2:5" ht="15.75" thickBot="1">
      <c r="B71" s="384" t="s">
        <v>387</v>
      </c>
      <c r="C71" s="384"/>
      <c r="D71" s="384"/>
      <c r="E71" s="384"/>
    </row>
    <row r="72" spans="2:5" ht="33" customHeight="1">
      <c r="B72" s="1" t="s">
        <v>376</v>
      </c>
      <c r="C72" s="1" t="s">
        <v>336</v>
      </c>
      <c r="D72" s="1" t="s">
        <v>337</v>
      </c>
      <c r="E72" s="1" t="s">
        <v>338</v>
      </c>
    </row>
    <row r="73" spans="2:5" ht="106.5" customHeight="1">
      <c r="B73" s="31" t="s">
        <v>1693</v>
      </c>
      <c r="C73" s="168" t="s">
        <v>1306</v>
      </c>
      <c r="D73" s="168" t="s">
        <v>1306</v>
      </c>
      <c r="E73" s="174" t="s">
        <v>1306</v>
      </c>
    </row>
    <row r="74" spans="2:5" ht="115.5" customHeight="1">
      <c r="B74" s="31" t="s">
        <v>1694</v>
      </c>
      <c r="C74" s="168" t="s">
        <v>1306</v>
      </c>
      <c r="D74" s="168" t="s">
        <v>1306</v>
      </c>
      <c r="E74" s="202" t="s">
        <v>1306</v>
      </c>
    </row>
    <row r="75" spans="2:5">
      <c r="B75" s="374" t="s">
        <v>1997</v>
      </c>
      <c r="C75" s="374"/>
      <c r="D75" s="374"/>
      <c r="E75" s="374"/>
    </row>
    <row r="76" spans="2:5">
      <c r="B76" s="426" t="s">
        <v>341</v>
      </c>
      <c r="C76" s="426"/>
      <c r="D76" s="426"/>
      <c r="E76" s="426"/>
    </row>
    <row r="77" spans="2:5">
      <c r="B77" s="426" t="s">
        <v>342</v>
      </c>
      <c r="C77" s="426"/>
      <c r="D77" s="426"/>
      <c r="E77" s="426"/>
    </row>
    <row r="78" spans="2:5">
      <c r="B78" s="426" t="s">
        <v>343</v>
      </c>
      <c r="C78" s="426"/>
      <c r="D78" s="426"/>
      <c r="E78" s="426"/>
    </row>
    <row r="81" spans="2:5">
      <c r="B81" s="377" t="s">
        <v>375</v>
      </c>
      <c r="C81" s="377"/>
      <c r="D81" s="377"/>
      <c r="E81" s="377"/>
    </row>
    <row r="82" spans="2:5" ht="15.75" thickBot="1">
      <c r="B82" s="384" t="s">
        <v>388</v>
      </c>
      <c r="C82" s="384"/>
      <c r="D82" s="384"/>
      <c r="E82" s="384"/>
    </row>
    <row r="83" spans="2:5" ht="30" customHeight="1">
      <c r="B83" s="1" t="s">
        <v>376</v>
      </c>
      <c r="C83" s="1" t="s">
        <v>336</v>
      </c>
      <c r="D83" s="1" t="s">
        <v>337</v>
      </c>
      <c r="E83" s="1" t="s">
        <v>338</v>
      </c>
    </row>
    <row r="84" spans="2:5" ht="89.25">
      <c r="B84" s="31" t="s">
        <v>1697</v>
      </c>
      <c r="C84" s="200" t="s">
        <v>1306</v>
      </c>
      <c r="D84" s="200" t="s">
        <v>1306</v>
      </c>
      <c r="E84" s="31" t="s">
        <v>1698</v>
      </c>
    </row>
    <row r="85" spans="2:5">
      <c r="B85" s="392" t="s">
        <v>1998</v>
      </c>
      <c r="C85" s="392"/>
      <c r="D85" s="392"/>
      <c r="E85" s="392"/>
    </row>
    <row r="86" spans="2:5">
      <c r="B86" s="426" t="s">
        <v>341</v>
      </c>
      <c r="C86" s="426"/>
      <c r="D86" s="426"/>
      <c r="E86" s="426"/>
    </row>
    <row r="87" spans="2:5">
      <c r="B87" s="426" t="s">
        <v>342</v>
      </c>
      <c r="C87" s="426"/>
      <c r="D87" s="426"/>
      <c r="E87" s="426"/>
    </row>
    <row r="88" spans="2:5">
      <c r="B88" s="426" t="s">
        <v>343</v>
      </c>
      <c r="C88" s="426"/>
      <c r="D88" s="426"/>
      <c r="E88" s="426"/>
    </row>
    <row r="91" spans="2:5">
      <c r="B91" s="377" t="s">
        <v>375</v>
      </c>
      <c r="C91" s="377"/>
      <c r="D91" s="377"/>
      <c r="E91" s="377"/>
    </row>
    <row r="92" spans="2:5">
      <c r="B92" s="384" t="s">
        <v>389</v>
      </c>
      <c r="C92" s="384"/>
      <c r="D92" s="384"/>
      <c r="E92" s="384"/>
    </row>
    <row r="93" spans="2:5" ht="32.25" customHeight="1">
      <c r="B93" s="88" t="s">
        <v>376</v>
      </c>
      <c r="C93" s="88" t="s">
        <v>336</v>
      </c>
      <c r="D93" s="88" t="s">
        <v>337</v>
      </c>
      <c r="E93" s="88" t="s">
        <v>338</v>
      </c>
    </row>
    <row r="94" spans="2:5" ht="102">
      <c r="B94" s="31" t="s">
        <v>1700</v>
      </c>
      <c r="C94" s="31" t="s">
        <v>1306</v>
      </c>
      <c r="D94" s="31" t="s">
        <v>1306</v>
      </c>
      <c r="E94" s="31" t="s">
        <v>1306</v>
      </c>
    </row>
    <row r="95" spans="2:5">
      <c r="B95" s="374" t="s">
        <v>1999</v>
      </c>
      <c r="C95" s="374"/>
      <c r="D95" s="374"/>
      <c r="E95" s="374"/>
    </row>
    <row r="96" spans="2:5">
      <c r="B96" s="426" t="s">
        <v>341</v>
      </c>
      <c r="C96" s="426"/>
      <c r="D96" s="426"/>
      <c r="E96" s="426"/>
    </row>
    <row r="97" spans="2:5">
      <c r="B97" s="426" t="s">
        <v>342</v>
      </c>
      <c r="C97" s="426"/>
      <c r="D97" s="426"/>
      <c r="E97" s="426"/>
    </row>
    <row r="98" spans="2:5">
      <c r="B98" s="426" t="s">
        <v>343</v>
      </c>
      <c r="C98" s="426"/>
      <c r="D98" s="426"/>
      <c r="E98" s="426"/>
    </row>
    <row r="101" spans="2:5">
      <c r="B101" s="377" t="s">
        <v>375</v>
      </c>
      <c r="C101" s="377"/>
      <c r="D101" s="377"/>
      <c r="E101" s="377"/>
    </row>
    <row r="102" spans="2:5" ht="15.75" thickBot="1">
      <c r="B102" s="384" t="s">
        <v>390</v>
      </c>
      <c r="C102" s="384"/>
      <c r="D102" s="384"/>
      <c r="E102" s="384"/>
    </row>
    <row r="103" spans="2:5" ht="36" customHeight="1">
      <c r="B103" s="1" t="s">
        <v>376</v>
      </c>
      <c r="C103" s="1" t="s">
        <v>336</v>
      </c>
      <c r="D103" s="1" t="s">
        <v>337</v>
      </c>
      <c r="E103" s="1" t="s">
        <v>338</v>
      </c>
    </row>
    <row r="104" spans="2:5">
      <c r="B104" s="95" t="str">
        <f>+E94</f>
        <v>-</v>
      </c>
      <c r="C104" s="95" t="str">
        <f>+E94</f>
        <v>-</v>
      </c>
      <c r="D104" s="95" t="str">
        <f>+E94</f>
        <v>-</v>
      </c>
      <c r="E104" s="95" t="str">
        <f>+E94</f>
        <v>-</v>
      </c>
    </row>
    <row r="105" spans="2:5">
      <c r="B105" s="392" t="s">
        <v>2000</v>
      </c>
      <c r="C105" s="392"/>
      <c r="D105" s="392"/>
      <c r="E105" s="392"/>
    </row>
    <row r="106" spans="2:5">
      <c r="B106" s="426" t="s">
        <v>341</v>
      </c>
      <c r="C106" s="426"/>
      <c r="D106" s="426"/>
      <c r="E106" s="426"/>
    </row>
    <row r="107" spans="2:5">
      <c r="B107" s="426" t="s">
        <v>342</v>
      </c>
      <c r="C107" s="426"/>
      <c r="D107" s="426"/>
      <c r="E107" s="426"/>
    </row>
    <row r="108" spans="2:5">
      <c r="B108" s="426" t="s">
        <v>343</v>
      </c>
      <c r="C108" s="426"/>
      <c r="D108" s="426"/>
      <c r="E108" s="426"/>
    </row>
    <row r="111" spans="2:5">
      <c r="B111" s="377" t="s">
        <v>375</v>
      </c>
      <c r="C111" s="377"/>
      <c r="D111" s="377"/>
      <c r="E111" s="377"/>
    </row>
    <row r="112" spans="2:5" ht="15.75" thickBot="1">
      <c r="B112" s="384" t="s">
        <v>391</v>
      </c>
      <c r="C112" s="384"/>
      <c r="D112" s="384"/>
      <c r="E112" s="384"/>
    </row>
    <row r="113" spans="2:5" ht="30" customHeight="1">
      <c r="B113" s="1" t="s">
        <v>376</v>
      </c>
      <c r="C113" s="1" t="s">
        <v>336</v>
      </c>
      <c r="D113" s="1" t="s">
        <v>337</v>
      </c>
      <c r="E113" s="1" t="s">
        <v>338</v>
      </c>
    </row>
    <row r="114" spans="2:5">
      <c r="B114" s="95" t="s">
        <v>1306</v>
      </c>
      <c r="C114" s="95" t="str">
        <f>+B114</f>
        <v>-</v>
      </c>
      <c r="D114" s="95" t="str">
        <f>+C114</f>
        <v>-</v>
      </c>
      <c r="E114" s="95" t="str">
        <f>+D114</f>
        <v>-</v>
      </c>
    </row>
    <row r="115" spans="2:5">
      <c r="B115" s="374" t="s">
        <v>2001</v>
      </c>
      <c r="C115" s="374"/>
      <c r="D115" s="374"/>
      <c r="E115" s="374"/>
    </row>
    <row r="116" spans="2:5">
      <c r="B116" s="426" t="s">
        <v>341</v>
      </c>
      <c r="C116" s="426"/>
      <c r="D116" s="426"/>
      <c r="E116" s="426"/>
    </row>
    <row r="117" spans="2:5">
      <c r="B117" s="426" t="s">
        <v>342</v>
      </c>
      <c r="C117" s="426"/>
      <c r="D117" s="426"/>
      <c r="E117" s="426"/>
    </row>
    <row r="118" spans="2:5">
      <c r="B118" s="426" t="s">
        <v>343</v>
      </c>
      <c r="C118" s="426"/>
      <c r="D118" s="426"/>
      <c r="E118" s="426"/>
    </row>
    <row r="120" spans="2:5">
      <c r="B120" s="377" t="s">
        <v>375</v>
      </c>
      <c r="C120" s="377"/>
      <c r="D120" s="377"/>
      <c r="E120" s="377"/>
    </row>
    <row r="121" spans="2:5" ht="15.75" thickBot="1">
      <c r="B121" s="384" t="s">
        <v>392</v>
      </c>
      <c r="C121" s="384"/>
      <c r="D121" s="384"/>
      <c r="E121" s="384"/>
    </row>
    <row r="122" spans="2:5" ht="27" customHeight="1">
      <c r="B122" s="1" t="s">
        <v>376</v>
      </c>
      <c r="C122" s="1" t="s">
        <v>336</v>
      </c>
      <c r="D122" s="1" t="s">
        <v>337</v>
      </c>
      <c r="E122" s="1" t="s">
        <v>338</v>
      </c>
    </row>
    <row r="123" spans="2:5">
      <c r="B123" s="95" t="s">
        <v>1306</v>
      </c>
      <c r="C123" s="95" t="str">
        <f>+B123</f>
        <v>-</v>
      </c>
      <c r="D123" s="95" t="str">
        <f>+C123</f>
        <v>-</v>
      </c>
      <c r="E123" s="95" t="str">
        <f>+D123</f>
        <v>-</v>
      </c>
    </row>
    <row r="124" spans="2:5">
      <c r="B124" s="374" t="s">
        <v>2002</v>
      </c>
      <c r="C124" s="374"/>
      <c r="D124" s="374"/>
      <c r="E124" s="374"/>
    </row>
    <row r="125" spans="2:5">
      <c r="B125" s="426" t="s">
        <v>341</v>
      </c>
      <c r="C125" s="426"/>
      <c r="D125" s="426"/>
      <c r="E125" s="426"/>
    </row>
    <row r="126" spans="2:5">
      <c r="B126" s="426" t="s">
        <v>342</v>
      </c>
      <c r="C126" s="426"/>
      <c r="D126" s="426"/>
      <c r="E126" s="426"/>
    </row>
    <row r="127" spans="2:5">
      <c r="B127" s="426" t="s">
        <v>343</v>
      </c>
      <c r="C127" s="426"/>
      <c r="D127" s="426"/>
      <c r="E127" s="426"/>
    </row>
    <row r="130" spans="2:5">
      <c r="B130" s="377" t="s">
        <v>375</v>
      </c>
      <c r="C130" s="377"/>
      <c r="D130" s="377"/>
      <c r="E130" s="377"/>
    </row>
    <row r="131" spans="2:5" ht="15.75" thickBot="1">
      <c r="B131" s="384" t="s">
        <v>393</v>
      </c>
      <c r="C131" s="384"/>
      <c r="D131" s="384"/>
      <c r="E131" s="384"/>
    </row>
    <row r="132" spans="2:5" ht="30.75" customHeight="1">
      <c r="B132" s="1" t="s">
        <v>376</v>
      </c>
      <c r="C132" s="1" t="s">
        <v>336</v>
      </c>
      <c r="D132" s="1" t="s">
        <v>337</v>
      </c>
      <c r="E132" s="1" t="s">
        <v>338</v>
      </c>
    </row>
    <row r="133" spans="2:5">
      <c r="B133" s="95" t="s">
        <v>1306</v>
      </c>
      <c r="C133" s="95" t="str">
        <f>+B133</f>
        <v>-</v>
      </c>
      <c r="D133" s="95" t="str">
        <f>+C133</f>
        <v>-</v>
      </c>
      <c r="E133" s="95" t="str">
        <f>+D133</f>
        <v>-</v>
      </c>
    </row>
    <row r="134" spans="2:5">
      <c r="B134" s="374" t="s">
        <v>2003</v>
      </c>
      <c r="C134" s="374"/>
      <c r="D134" s="374"/>
      <c r="E134" s="374"/>
    </row>
    <row r="135" spans="2:5">
      <c r="B135" s="426" t="s">
        <v>341</v>
      </c>
      <c r="C135" s="426"/>
      <c r="D135" s="426"/>
      <c r="E135" s="426"/>
    </row>
    <row r="136" spans="2:5">
      <c r="B136" s="426" t="s">
        <v>342</v>
      </c>
      <c r="C136" s="426"/>
      <c r="D136" s="426"/>
      <c r="E136" s="426"/>
    </row>
    <row r="137" spans="2:5">
      <c r="B137" s="426" t="s">
        <v>343</v>
      </c>
      <c r="C137" s="426"/>
      <c r="D137" s="426"/>
      <c r="E137" s="426"/>
    </row>
    <row r="140" spans="2:5">
      <c r="B140" s="377" t="s">
        <v>375</v>
      </c>
      <c r="C140" s="377"/>
      <c r="D140" s="377"/>
      <c r="E140" s="377"/>
    </row>
    <row r="141" spans="2:5" ht="15.75" thickBot="1">
      <c r="B141" s="384" t="s">
        <v>1457</v>
      </c>
      <c r="C141" s="384"/>
      <c r="D141" s="384"/>
      <c r="E141" s="384"/>
    </row>
    <row r="142" spans="2:5" ht="22.5" customHeight="1">
      <c r="B142" s="1" t="s">
        <v>376</v>
      </c>
      <c r="C142" s="1" t="s">
        <v>336</v>
      </c>
      <c r="D142" s="1" t="s">
        <v>337</v>
      </c>
      <c r="E142" s="1" t="s">
        <v>338</v>
      </c>
    </row>
    <row r="143" spans="2:5" ht="60.75" customHeight="1">
      <c r="B143" s="496" t="s">
        <v>1503</v>
      </c>
      <c r="C143" s="496" t="s">
        <v>1234</v>
      </c>
      <c r="D143" s="424" t="s">
        <v>1306</v>
      </c>
      <c r="E143" s="424" t="str">
        <f>+D143</f>
        <v>-</v>
      </c>
    </row>
    <row r="144" spans="2:5">
      <c r="B144" s="496"/>
      <c r="C144" s="496"/>
      <c r="D144" s="425"/>
      <c r="E144" s="425"/>
    </row>
    <row r="145" spans="2:5" ht="165.75" customHeight="1">
      <c r="B145" s="109" t="s">
        <v>1514</v>
      </c>
      <c r="C145" s="109" t="s">
        <v>1234</v>
      </c>
      <c r="D145" s="109" t="s">
        <v>1518</v>
      </c>
      <c r="E145" s="109" t="s">
        <v>1517</v>
      </c>
    </row>
    <row r="146" spans="2:5">
      <c r="B146" s="374" t="s">
        <v>2055</v>
      </c>
      <c r="C146" s="374"/>
      <c r="D146" s="374"/>
      <c r="E146" s="374"/>
    </row>
    <row r="147" spans="2:5">
      <c r="B147" s="426" t="s">
        <v>341</v>
      </c>
      <c r="C147" s="426"/>
      <c r="D147" s="426"/>
      <c r="E147" s="426"/>
    </row>
    <row r="148" spans="2:5">
      <c r="B148" s="426" t="s">
        <v>342</v>
      </c>
      <c r="C148" s="426"/>
      <c r="D148" s="426"/>
      <c r="E148" s="426"/>
    </row>
    <row r="149" spans="2:5">
      <c r="B149" s="426" t="s">
        <v>343</v>
      </c>
      <c r="C149" s="426"/>
      <c r="D149" s="426"/>
      <c r="E149" s="426"/>
    </row>
    <row r="152" spans="2:5">
      <c r="B152" s="377" t="s">
        <v>375</v>
      </c>
      <c r="C152" s="377"/>
      <c r="D152" s="377"/>
      <c r="E152" s="377"/>
    </row>
    <row r="153" spans="2:5" ht="15.75" thickBot="1">
      <c r="B153" s="384" t="s">
        <v>394</v>
      </c>
      <c r="C153" s="384"/>
      <c r="D153" s="384"/>
      <c r="E153" s="384"/>
    </row>
    <row r="154" spans="2:5">
      <c r="B154" s="1" t="s">
        <v>376</v>
      </c>
      <c r="C154" s="1" t="s">
        <v>336</v>
      </c>
      <c r="D154" s="1" t="s">
        <v>337</v>
      </c>
      <c r="E154" s="1" t="s">
        <v>338</v>
      </c>
    </row>
    <row r="155" spans="2:5">
      <c r="B155" s="168" t="s">
        <v>1306</v>
      </c>
      <c r="C155" s="168" t="s">
        <v>1306</v>
      </c>
      <c r="D155" s="168" t="s">
        <v>1306</v>
      </c>
      <c r="E155" s="174" t="s">
        <v>1306</v>
      </c>
    </row>
    <row r="156" spans="2:5">
      <c r="B156" s="374" t="s">
        <v>2004</v>
      </c>
      <c r="C156" s="374"/>
      <c r="D156" s="374"/>
      <c r="E156" s="374"/>
    </row>
    <row r="157" spans="2:5">
      <c r="B157" s="426" t="s">
        <v>341</v>
      </c>
      <c r="C157" s="426"/>
      <c r="D157" s="426"/>
      <c r="E157" s="426"/>
    </row>
    <row r="158" spans="2:5">
      <c r="B158" s="426" t="s">
        <v>342</v>
      </c>
      <c r="C158" s="426"/>
      <c r="D158" s="426"/>
      <c r="E158" s="426"/>
    </row>
    <row r="159" spans="2:5">
      <c r="B159" s="426" t="s">
        <v>343</v>
      </c>
      <c r="C159" s="426"/>
      <c r="D159" s="426"/>
      <c r="E159" s="426"/>
    </row>
    <row r="163" spans="2:5">
      <c r="B163" s="377" t="s">
        <v>375</v>
      </c>
      <c r="C163" s="377"/>
      <c r="D163" s="377"/>
      <c r="E163" s="377"/>
    </row>
    <row r="164" spans="2:5" ht="15.75" thickBot="1">
      <c r="B164" s="384" t="s">
        <v>395</v>
      </c>
      <c r="C164" s="384"/>
      <c r="D164" s="384"/>
      <c r="E164" s="384"/>
    </row>
    <row r="165" spans="2:5" ht="33.75" customHeight="1">
      <c r="B165" s="1" t="s">
        <v>376</v>
      </c>
      <c r="C165" s="1" t="s">
        <v>336</v>
      </c>
      <c r="D165" s="1" t="s">
        <v>337</v>
      </c>
      <c r="E165" s="1" t="s">
        <v>338</v>
      </c>
    </row>
    <row r="166" spans="2:5">
      <c r="B166" s="168" t="s">
        <v>1306</v>
      </c>
      <c r="C166" s="168" t="s">
        <v>1306</v>
      </c>
      <c r="D166" s="168" t="s">
        <v>1306</v>
      </c>
      <c r="E166" s="174" t="s">
        <v>1306</v>
      </c>
    </row>
    <row r="167" spans="2:5">
      <c r="B167" s="392" t="s">
        <v>2005</v>
      </c>
      <c r="C167" s="392"/>
      <c r="D167" s="392"/>
      <c r="E167" s="392"/>
    </row>
    <row r="168" spans="2:5">
      <c r="B168" s="426" t="s">
        <v>341</v>
      </c>
      <c r="C168" s="426"/>
      <c r="D168" s="426"/>
      <c r="E168" s="426"/>
    </row>
    <row r="169" spans="2:5">
      <c r="B169" s="426" t="s">
        <v>342</v>
      </c>
      <c r="C169" s="426"/>
      <c r="D169" s="426"/>
      <c r="E169" s="426"/>
    </row>
    <row r="170" spans="2:5">
      <c r="B170" s="426" t="s">
        <v>343</v>
      </c>
      <c r="C170" s="426"/>
      <c r="D170" s="426"/>
      <c r="E170" s="426"/>
    </row>
  </sheetData>
  <mergeCells count="97">
    <mergeCell ref="B40:E40"/>
    <mergeCell ref="B42:E42"/>
    <mergeCell ref="B43:E43"/>
    <mergeCell ref="B33:E33"/>
    <mergeCell ref="B34:E34"/>
    <mergeCell ref="B37:E37"/>
    <mergeCell ref="B38:E38"/>
    <mergeCell ref="B39:E39"/>
    <mergeCell ref="B24:E24"/>
    <mergeCell ref="B27:E27"/>
    <mergeCell ref="B28:E28"/>
    <mergeCell ref="B29:E29"/>
    <mergeCell ref="B30:E30"/>
    <mergeCell ref="B170:E170"/>
    <mergeCell ref="B163:E163"/>
    <mergeCell ref="B164:E164"/>
    <mergeCell ref="B167:E167"/>
    <mergeCell ref="B168:E168"/>
    <mergeCell ref="B169:E169"/>
    <mergeCell ref="B59:E59"/>
    <mergeCell ref="B51:E51"/>
    <mergeCell ref="B57:E57"/>
    <mergeCell ref="B3:E3"/>
    <mergeCell ref="B4:E4"/>
    <mergeCell ref="B13:E13"/>
    <mergeCell ref="B14:E14"/>
    <mergeCell ref="B17:E17"/>
    <mergeCell ref="B18:E18"/>
    <mergeCell ref="B19:E19"/>
    <mergeCell ref="B20:E20"/>
    <mergeCell ref="B23:E23"/>
    <mergeCell ref="B7:E7"/>
    <mergeCell ref="B8:E8"/>
    <mergeCell ref="B9:E9"/>
    <mergeCell ref="B10:E10"/>
    <mergeCell ref="B85:E85"/>
    <mergeCell ref="B86:E86"/>
    <mergeCell ref="B87:E87"/>
    <mergeCell ref="B88:E88"/>
    <mergeCell ref="B60:E60"/>
    <mergeCell ref="B67:E67"/>
    <mergeCell ref="B70:E70"/>
    <mergeCell ref="B71:E71"/>
    <mergeCell ref="B75:E75"/>
    <mergeCell ref="B76:E76"/>
    <mergeCell ref="B77:E77"/>
    <mergeCell ref="B78:E78"/>
    <mergeCell ref="B81:E81"/>
    <mergeCell ref="B82:E82"/>
    <mergeCell ref="B64:E64"/>
    <mergeCell ref="B117:E117"/>
    <mergeCell ref="B118:E118"/>
    <mergeCell ref="B91:E91"/>
    <mergeCell ref="B92:E92"/>
    <mergeCell ref="B95:E95"/>
    <mergeCell ref="B96:E96"/>
    <mergeCell ref="B97:E97"/>
    <mergeCell ref="B98:E98"/>
    <mergeCell ref="B101:E101"/>
    <mergeCell ref="B102:E102"/>
    <mergeCell ref="B105:E105"/>
    <mergeCell ref="B108:E108"/>
    <mergeCell ref="B111:E111"/>
    <mergeCell ref="B112:E112"/>
    <mergeCell ref="B115:E115"/>
    <mergeCell ref="B116:E116"/>
    <mergeCell ref="B158:E158"/>
    <mergeCell ref="B159:E159"/>
    <mergeCell ref="B135:E135"/>
    <mergeCell ref="B136:E136"/>
    <mergeCell ref="B137:E137"/>
    <mergeCell ref="B140:E140"/>
    <mergeCell ref="B141:E141"/>
    <mergeCell ref="B146:E146"/>
    <mergeCell ref="B147:E147"/>
    <mergeCell ref="B148:E148"/>
    <mergeCell ref="B149:E149"/>
    <mergeCell ref="B143:B144"/>
    <mergeCell ref="C143:C144"/>
    <mergeCell ref="D143:D144"/>
    <mergeCell ref="E143:E144"/>
    <mergeCell ref="B47:E47"/>
    <mergeCell ref="B152:E152"/>
    <mergeCell ref="B153:E153"/>
    <mergeCell ref="B156:E156"/>
    <mergeCell ref="B157:E157"/>
    <mergeCell ref="B120:E120"/>
    <mergeCell ref="B121:E121"/>
    <mergeCell ref="B124:E124"/>
    <mergeCell ref="B125:E125"/>
    <mergeCell ref="B126:E126"/>
    <mergeCell ref="B127:E127"/>
    <mergeCell ref="B130:E130"/>
    <mergeCell ref="B131:E131"/>
    <mergeCell ref="B134:E134"/>
    <mergeCell ref="B106:E106"/>
    <mergeCell ref="B107:E107"/>
  </mergeCells>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115B6E-C240-4AB7-98EF-FF8F33A65AC5}">
  <sheetPr>
    <tabColor theme="7"/>
  </sheetPr>
  <dimension ref="B3:I177"/>
  <sheetViews>
    <sheetView showGridLines="0" topLeftCell="A52" zoomScaleNormal="100" workbookViewId="0">
      <selection activeCell="I58" sqref="I58"/>
    </sheetView>
  </sheetViews>
  <sheetFormatPr baseColWidth="10" defaultColWidth="11.42578125" defaultRowHeight="15"/>
  <cols>
    <col min="1" max="1" width="4" customWidth="1"/>
    <col min="2" max="2" width="36.140625" customWidth="1"/>
    <col min="3" max="3" width="20.7109375" customWidth="1"/>
    <col min="4" max="4" width="34.140625" customWidth="1"/>
    <col min="5" max="5" width="39.28515625" customWidth="1"/>
    <col min="6" max="6" width="28.28515625" customWidth="1"/>
    <col min="7" max="7" width="23.28515625" customWidth="1"/>
  </cols>
  <sheetData>
    <row r="3" spans="2:7">
      <c r="B3" s="377" t="s">
        <v>377</v>
      </c>
      <c r="C3" s="377"/>
      <c r="D3" s="377"/>
      <c r="E3" s="377"/>
      <c r="F3" s="377"/>
      <c r="G3" s="377"/>
    </row>
    <row r="4" spans="2:7">
      <c r="B4" s="384" t="s">
        <v>1387</v>
      </c>
      <c r="C4" s="384"/>
      <c r="D4" s="384"/>
      <c r="E4" s="384"/>
      <c r="F4" s="384"/>
      <c r="G4" s="384"/>
    </row>
    <row r="5" spans="2:7" ht="15.75" thickBot="1">
      <c r="B5" s="528" t="s">
        <v>314</v>
      </c>
      <c r="C5" s="528"/>
      <c r="D5" s="528"/>
      <c r="E5" s="528"/>
      <c r="F5" s="528"/>
      <c r="G5" s="528"/>
    </row>
    <row r="6" spans="2:7" ht="37.5" customHeight="1">
      <c r="B6" s="3" t="s">
        <v>376</v>
      </c>
      <c r="C6" s="1" t="s">
        <v>367</v>
      </c>
      <c r="D6" s="2" t="s">
        <v>368</v>
      </c>
      <c r="E6" s="1" t="s">
        <v>378</v>
      </c>
      <c r="F6" s="2" t="s">
        <v>379</v>
      </c>
      <c r="G6" s="1" t="s">
        <v>380</v>
      </c>
    </row>
    <row r="7" spans="2:7">
      <c r="B7" s="342" t="s">
        <v>1306</v>
      </c>
      <c r="C7" s="342" t="s">
        <v>1306</v>
      </c>
      <c r="D7" s="342" t="s">
        <v>1306</v>
      </c>
      <c r="E7" s="342" t="s">
        <v>1306</v>
      </c>
      <c r="F7" s="342" t="s">
        <v>1306</v>
      </c>
      <c r="G7" s="342" t="s">
        <v>1306</v>
      </c>
    </row>
    <row r="8" spans="2:7">
      <c r="B8" s="392" t="s">
        <v>2044</v>
      </c>
      <c r="C8" s="392"/>
      <c r="D8" s="392"/>
      <c r="E8" s="392"/>
      <c r="F8" s="392"/>
      <c r="G8" s="392"/>
    </row>
    <row r="9" spans="2:7">
      <c r="B9" s="426" t="s">
        <v>369</v>
      </c>
      <c r="C9" s="426"/>
      <c r="D9" s="426"/>
      <c r="E9" s="426"/>
      <c r="F9" s="426"/>
      <c r="G9" s="426"/>
    </row>
    <row r="10" spans="2:7">
      <c r="B10" s="426" t="s">
        <v>370</v>
      </c>
      <c r="C10" s="426"/>
      <c r="D10" s="426"/>
      <c r="E10" s="426"/>
      <c r="F10" s="426"/>
      <c r="G10" s="426"/>
    </row>
    <row r="12" spans="2:7">
      <c r="B12" s="377" t="s">
        <v>377</v>
      </c>
      <c r="C12" s="377"/>
      <c r="D12" s="377"/>
      <c r="E12" s="377"/>
      <c r="F12" s="377"/>
      <c r="G12" s="377"/>
    </row>
    <row r="13" spans="2:7">
      <c r="B13" s="384" t="s">
        <v>381</v>
      </c>
      <c r="C13" s="384"/>
      <c r="D13" s="384"/>
      <c r="E13" s="384"/>
      <c r="F13" s="384"/>
      <c r="G13" s="384"/>
    </row>
    <row r="14" spans="2:7">
      <c r="B14" s="529" t="s">
        <v>314</v>
      </c>
      <c r="C14" s="529"/>
      <c r="D14" s="529"/>
      <c r="E14" s="529"/>
      <c r="F14" s="529"/>
      <c r="G14" s="529"/>
    </row>
    <row r="15" spans="2:7" ht="27">
      <c r="B15" s="88" t="s">
        <v>376</v>
      </c>
      <c r="C15" s="88" t="s">
        <v>367</v>
      </c>
      <c r="D15" s="88" t="s">
        <v>368</v>
      </c>
      <c r="E15" s="88" t="s">
        <v>378</v>
      </c>
      <c r="F15" s="88" t="s">
        <v>379</v>
      </c>
      <c r="G15" s="88" t="s">
        <v>380</v>
      </c>
    </row>
    <row r="16" spans="2:7">
      <c r="B16" s="168" t="s">
        <v>1306</v>
      </c>
      <c r="C16" s="168" t="s">
        <v>1306</v>
      </c>
      <c r="D16" s="168" t="s">
        <v>1306</v>
      </c>
      <c r="E16" s="337" t="s">
        <v>1306</v>
      </c>
      <c r="F16" s="168" t="s">
        <v>1306</v>
      </c>
      <c r="G16" s="168" t="s">
        <v>1306</v>
      </c>
    </row>
    <row r="17" spans="2:7">
      <c r="B17" s="392" t="s">
        <v>2045</v>
      </c>
      <c r="C17" s="392"/>
      <c r="D17" s="392"/>
      <c r="E17" s="392"/>
      <c r="F17" s="392"/>
      <c r="G17" s="392"/>
    </row>
    <row r="18" spans="2:7">
      <c r="B18" s="426" t="s">
        <v>369</v>
      </c>
      <c r="C18" s="426"/>
      <c r="D18" s="426"/>
      <c r="E18" s="426"/>
      <c r="F18" s="426"/>
      <c r="G18" s="426"/>
    </row>
    <row r="19" spans="2:7">
      <c r="B19" s="426" t="s">
        <v>370</v>
      </c>
      <c r="C19" s="426"/>
      <c r="D19" s="426"/>
      <c r="E19" s="426"/>
      <c r="F19" s="426"/>
      <c r="G19" s="426"/>
    </row>
    <row r="22" spans="2:7">
      <c r="B22" s="377" t="s">
        <v>377</v>
      </c>
      <c r="C22" s="377"/>
      <c r="D22" s="377"/>
      <c r="E22" s="377"/>
      <c r="F22" s="377"/>
      <c r="G22" s="377"/>
    </row>
    <row r="23" spans="2:7">
      <c r="B23" s="384" t="s">
        <v>382</v>
      </c>
      <c r="C23" s="384"/>
      <c r="D23" s="384"/>
      <c r="E23" s="384"/>
      <c r="F23" s="384"/>
      <c r="G23" s="384"/>
    </row>
    <row r="24" spans="2:7" ht="15.75" thickBot="1">
      <c r="B24" s="528" t="s">
        <v>314</v>
      </c>
      <c r="C24" s="528"/>
      <c r="D24" s="528"/>
      <c r="E24" s="528"/>
      <c r="F24" s="528"/>
      <c r="G24" s="528"/>
    </row>
    <row r="25" spans="2:7" ht="27">
      <c r="B25" s="3" t="s">
        <v>376</v>
      </c>
      <c r="C25" s="1" t="s">
        <v>367</v>
      </c>
      <c r="D25" s="2" t="s">
        <v>368</v>
      </c>
      <c r="E25" s="1" t="s">
        <v>378</v>
      </c>
      <c r="F25" s="2" t="s">
        <v>379</v>
      </c>
      <c r="G25" s="1" t="s">
        <v>380</v>
      </c>
    </row>
    <row r="26" spans="2:7">
      <c r="B26" s="168" t="s">
        <v>1306</v>
      </c>
      <c r="C26" s="168" t="s">
        <v>1306</v>
      </c>
      <c r="D26" s="168" t="s">
        <v>1306</v>
      </c>
      <c r="E26" s="337" t="s">
        <v>1306</v>
      </c>
      <c r="F26" s="168" t="s">
        <v>1306</v>
      </c>
      <c r="G26" s="168" t="s">
        <v>1306</v>
      </c>
    </row>
    <row r="27" spans="2:7">
      <c r="B27" s="374" t="s">
        <v>2056</v>
      </c>
      <c r="C27" s="374"/>
      <c r="D27" s="374"/>
      <c r="E27" s="374"/>
      <c r="F27" s="374"/>
      <c r="G27" s="374"/>
    </row>
    <row r="28" spans="2:7">
      <c r="B28" s="426" t="s">
        <v>369</v>
      </c>
      <c r="C28" s="426"/>
      <c r="D28" s="426"/>
      <c r="E28" s="426"/>
      <c r="F28" s="426"/>
      <c r="G28" s="426"/>
    </row>
    <row r="29" spans="2:7">
      <c r="B29" s="426" t="s">
        <v>370</v>
      </c>
      <c r="C29" s="426"/>
      <c r="D29" s="426"/>
      <c r="E29" s="426"/>
      <c r="F29" s="426"/>
      <c r="G29" s="426"/>
    </row>
    <row r="31" spans="2:7">
      <c r="B31" s="377" t="s">
        <v>377</v>
      </c>
      <c r="C31" s="377"/>
      <c r="D31" s="377"/>
      <c r="E31" s="377"/>
      <c r="F31" s="377"/>
      <c r="G31" s="377"/>
    </row>
    <row r="32" spans="2:7">
      <c r="B32" s="384" t="s">
        <v>383</v>
      </c>
      <c r="C32" s="384"/>
      <c r="D32" s="384"/>
      <c r="E32" s="384"/>
      <c r="F32" s="384"/>
      <c r="G32" s="384"/>
    </row>
    <row r="33" spans="2:7">
      <c r="B33" s="529" t="s">
        <v>314</v>
      </c>
      <c r="C33" s="529"/>
      <c r="D33" s="529"/>
      <c r="E33" s="529"/>
      <c r="F33" s="529"/>
      <c r="G33" s="529"/>
    </row>
    <row r="34" spans="2:7" ht="27">
      <c r="B34" s="88" t="s">
        <v>376</v>
      </c>
      <c r="C34" s="88" t="s">
        <v>367</v>
      </c>
      <c r="D34" s="88" t="s">
        <v>368</v>
      </c>
      <c r="E34" s="88" t="s">
        <v>378</v>
      </c>
      <c r="F34" s="88" t="s">
        <v>379</v>
      </c>
      <c r="G34" s="88" t="s">
        <v>380</v>
      </c>
    </row>
    <row r="35" spans="2:7" ht="199.5" customHeight="1">
      <c r="B35" s="339" t="s">
        <v>1987</v>
      </c>
      <c r="C35" s="345">
        <v>0.86580000000000001</v>
      </c>
      <c r="D35" s="339" t="s">
        <v>1986</v>
      </c>
      <c r="E35" s="339" t="s">
        <v>1646</v>
      </c>
      <c r="F35" s="339" t="s">
        <v>1985</v>
      </c>
      <c r="G35" s="339" t="s">
        <v>1648</v>
      </c>
    </row>
    <row r="36" spans="2:7">
      <c r="B36" s="374" t="s">
        <v>2047</v>
      </c>
      <c r="C36" s="374"/>
      <c r="D36" s="374"/>
      <c r="E36" s="374"/>
      <c r="F36" s="374"/>
      <c r="G36" s="374"/>
    </row>
    <row r="37" spans="2:7">
      <c r="B37" s="426" t="s">
        <v>369</v>
      </c>
      <c r="C37" s="426"/>
      <c r="D37" s="426"/>
      <c r="E37" s="426"/>
      <c r="F37" s="426"/>
      <c r="G37" s="426"/>
    </row>
    <row r="38" spans="2:7">
      <c r="B38" s="426" t="s">
        <v>370</v>
      </c>
      <c r="C38" s="426"/>
      <c r="D38" s="426"/>
      <c r="E38" s="426"/>
      <c r="F38" s="426"/>
      <c r="G38" s="426"/>
    </row>
    <row r="40" spans="2:7">
      <c r="B40" s="377" t="s">
        <v>377</v>
      </c>
      <c r="C40" s="377"/>
      <c r="D40" s="377"/>
      <c r="E40" s="377"/>
      <c r="F40" s="377"/>
      <c r="G40" s="377"/>
    </row>
    <row r="41" spans="2:7">
      <c r="B41" s="384" t="s">
        <v>384</v>
      </c>
      <c r="C41" s="384"/>
      <c r="D41" s="384"/>
      <c r="E41" s="384"/>
      <c r="F41" s="384"/>
      <c r="G41" s="384"/>
    </row>
    <row r="42" spans="2:7" ht="15.75" thickBot="1">
      <c r="B42" s="528" t="s">
        <v>314</v>
      </c>
      <c r="C42" s="528"/>
      <c r="D42" s="528"/>
      <c r="E42" s="528"/>
      <c r="F42" s="528"/>
      <c r="G42" s="528"/>
    </row>
    <row r="43" spans="2:7" ht="27">
      <c r="B43" s="3" t="s">
        <v>376</v>
      </c>
      <c r="C43" s="1" t="s">
        <v>367</v>
      </c>
      <c r="D43" s="2" t="s">
        <v>368</v>
      </c>
      <c r="E43" s="1" t="s">
        <v>378</v>
      </c>
      <c r="F43" s="2" t="s">
        <v>379</v>
      </c>
      <c r="G43" s="1" t="s">
        <v>380</v>
      </c>
    </row>
    <row r="44" spans="2:7" ht="111.75" customHeight="1">
      <c r="B44" s="151" t="s">
        <v>1605</v>
      </c>
      <c r="C44" s="212">
        <v>0.3</v>
      </c>
      <c r="D44" s="152" t="s">
        <v>1664</v>
      </c>
      <c r="E44" s="152" t="s">
        <v>1665</v>
      </c>
      <c r="F44" s="360" t="s">
        <v>1723</v>
      </c>
      <c r="G44" s="48">
        <v>44651</v>
      </c>
    </row>
    <row r="45" spans="2:7" ht="114.75">
      <c r="B45" s="359" t="s">
        <v>1668</v>
      </c>
      <c r="C45" s="212">
        <v>0.13070000000000001</v>
      </c>
      <c r="D45" s="360" t="s">
        <v>1664</v>
      </c>
      <c r="E45" s="360" t="s">
        <v>1725</v>
      </c>
      <c r="F45" s="360" t="s">
        <v>1724</v>
      </c>
      <c r="G45" s="346">
        <v>44651</v>
      </c>
    </row>
    <row r="46" spans="2:7" ht="89.25">
      <c r="B46" s="359" t="s">
        <v>1607</v>
      </c>
      <c r="C46" s="212">
        <v>0.37</v>
      </c>
      <c r="D46" s="360" t="s">
        <v>1664</v>
      </c>
      <c r="E46" s="360" t="s">
        <v>1666</v>
      </c>
      <c r="F46" s="360" t="s">
        <v>1724</v>
      </c>
      <c r="G46" s="346">
        <v>44651</v>
      </c>
    </row>
    <row r="47" spans="2:7" ht="63.75">
      <c r="B47" s="359" t="s">
        <v>1990</v>
      </c>
      <c r="C47" s="212">
        <v>0.51549999999999996</v>
      </c>
      <c r="D47" s="360" t="s">
        <v>1664</v>
      </c>
      <c r="E47" s="360" t="s">
        <v>1667</v>
      </c>
      <c r="F47" s="360" t="s">
        <v>1724</v>
      </c>
      <c r="G47" s="346">
        <v>44651</v>
      </c>
    </row>
    <row r="48" spans="2:7" ht="42.75" customHeight="1">
      <c r="B48" s="530" t="s">
        <v>1669</v>
      </c>
      <c r="C48" s="530"/>
      <c r="D48" s="530"/>
      <c r="E48" s="530"/>
      <c r="F48" s="530"/>
      <c r="G48" s="530"/>
    </row>
    <row r="49" spans="2:7">
      <c r="B49" s="361"/>
      <c r="C49" s="362"/>
      <c r="D49" s="361"/>
      <c r="E49" s="361"/>
      <c r="F49" s="361"/>
      <c r="G49" s="363"/>
    </row>
    <row r="50" spans="2:7">
      <c r="B50" s="361"/>
      <c r="C50" s="361"/>
      <c r="D50" s="361"/>
      <c r="E50" s="361"/>
      <c r="F50" s="361"/>
      <c r="G50" s="361"/>
    </row>
    <row r="51" spans="2:7">
      <c r="B51" s="139"/>
      <c r="C51" s="139"/>
      <c r="D51" s="139"/>
      <c r="E51" s="139"/>
      <c r="F51" s="139"/>
      <c r="G51" s="139"/>
    </row>
    <row r="52" spans="2:7">
      <c r="B52" s="139"/>
      <c r="C52" s="139"/>
      <c r="D52" s="139"/>
      <c r="E52" s="139"/>
      <c r="F52" s="139"/>
      <c r="G52" s="139"/>
    </row>
    <row r="53" spans="2:7">
      <c r="B53" s="525" t="s">
        <v>377</v>
      </c>
      <c r="C53" s="525"/>
      <c r="D53" s="525"/>
      <c r="E53" s="525"/>
      <c r="F53" s="525"/>
      <c r="G53" s="525"/>
    </row>
    <row r="54" spans="2:7">
      <c r="B54" s="398" t="s">
        <v>385</v>
      </c>
      <c r="C54" s="398"/>
      <c r="D54" s="398"/>
      <c r="E54" s="398"/>
      <c r="F54" s="398"/>
      <c r="G54" s="398"/>
    </row>
    <row r="55" spans="2:7" ht="15.75" thickBot="1">
      <c r="B55" s="531" t="s">
        <v>314</v>
      </c>
      <c r="C55" s="531"/>
      <c r="D55" s="531"/>
      <c r="E55" s="531"/>
      <c r="F55" s="531"/>
      <c r="G55" s="531"/>
    </row>
    <row r="56" spans="2:7" ht="27">
      <c r="B56" s="3" t="s">
        <v>376</v>
      </c>
      <c r="C56" s="1" t="s">
        <v>367</v>
      </c>
      <c r="D56" s="2" t="s">
        <v>368</v>
      </c>
      <c r="E56" s="1" t="s">
        <v>378</v>
      </c>
      <c r="F56" s="2" t="s">
        <v>379</v>
      </c>
      <c r="G56" s="1" t="s">
        <v>380</v>
      </c>
    </row>
    <row r="57" spans="2:7" ht="102.75" customHeight="1">
      <c r="B57" s="343" t="s">
        <v>1594</v>
      </c>
      <c r="C57" s="212">
        <v>0.89100000000000001</v>
      </c>
      <c r="D57" s="342" t="s">
        <v>1736</v>
      </c>
      <c r="E57" s="343" t="s">
        <v>1730</v>
      </c>
      <c r="F57" s="342" t="s">
        <v>1729</v>
      </c>
      <c r="G57" s="175">
        <v>44651</v>
      </c>
    </row>
    <row r="58" spans="2:7" ht="209.25" customHeight="1">
      <c r="B58" s="344" t="s">
        <v>1599</v>
      </c>
      <c r="C58" s="212">
        <v>0.83840000000000003</v>
      </c>
      <c r="D58" s="342" t="s">
        <v>1736</v>
      </c>
      <c r="E58" s="344" t="s">
        <v>1731</v>
      </c>
      <c r="F58" s="342" t="s">
        <v>1729</v>
      </c>
      <c r="G58" s="175">
        <v>44651</v>
      </c>
    </row>
    <row r="59" spans="2:7" ht="144" customHeight="1">
      <c r="B59" s="344" t="s">
        <v>1598</v>
      </c>
      <c r="C59" s="212">
        <v>0.24299999999999999</v>
      </c>
      <c r="D59" s="342" t="s">
        <v>1737</v>
      </c>
      <c r="E59" s="343" t="s">
        <v>1732</v>
      </c>
      <c r="F59" s="342" t="s">
        <v>1729</v>
      </c>
      <c r="G59" s="175">
        <v>44651</v>
      </c>
    </row>
    <row r="60" spans="2:7" ht="51.75" customHeight="1">
      <c r="B60" s="524" t="s">
        <v>1690</v>
      </c>
      <c r="C60" s="524"/>
      <c r="D60" s="524"/>
      <c r="E60" s="524"/>
      <c r="F60" s="524"/>
      <c r="G60" s="524"/>
    </row>
    <row r="61" spans="2:7">
      <c r="B61" s="426"/>
      <c r="C61" s="426"/>
      <c r="D61" s="426"/>
      <c r="E61" s="426"/>
      <c r="F61" s="426"/>
      <c r="G61" s="426"/>
    </row>
    <row r="62" spans="2:7">
      <c r="B62" s="426"/>
      <c r="C62" s="426"/>
      <c r="D62" s="426"/>
      <c r="E62" s="426"/>
      <c r="F62" s="426"/>
      <c r="G62" s="426"/>
    </row>
    <row r="64" spans="2:7">
      <c r="B64" s="377" t="s">
        <v>377</v>
      </c>
      <c r="C64" s="377"/>
      <c r="D64" s="377"/>
      <c r="E64" s="377"/>
      <c r="F64" s="377"/>
      <c r="G64" s="377"/>
    </row>
    <row r="65" spans="2:9">
      <c r="B65" s="384" t="s">
        <v>386</v>
      </c>
      <c r="C65" s="384"/>
      <c r="D65" s="384"/>
      <c r="E65" s="384"/>
      <c r="F65" s="384"/>
      <c r="G65" s="384"/>
    </row>
    <row r="66" spans="2:9" ht="15.75" thickBot="1">
      <c r="B66" s="528" t="s">
        <v>314</v>
      </c>
      <c r="C66" s="528"/>
      <c r="D66" s="528"/>
      <c r="E66" s="528"/>
      <c r="F66" s="528"/>
      <c r="G66" s="528"/>
    </row>
    <row r="67" spans="2:9" ht="27">
      <c r="B67" s="3" t="s">
        <v>376</v>
      </c>
      <c r="C67" s="1" t="s">
        <v>367</v>
      </c>
      <c r="D67" s="2" t="s">
        <v>368</v>
      </c>
      <c r="E67" s="1" t="s">
        <v>378</v>
      </c>
      <c r="F67" s="2" t="s">
        <v>379</v>
      </c>
      <c r="G67" s="1" t="s">
        <v>380</v>
      </c>
    </row>
    <row r="68" spans="2:9" ht="93.75" customHeight="1">
      <c r="B68" s="31" t="s">
        <v>1583</v>
      </c>
      <c r="C68" s="245">
        <v>0.86219999999999997</v>
      </c>
      <c r="D68" s="31" t="s">
        <v>1738</v>
      </c>
      <c r="E68" s="31" t="s">
        <v>1688</v>
      </c>
      <c r="F68" s="201" t="s">
        <v>1734</v>
      </c>
      <c r="G68" s="35">
        <v>44621</v>
      </c>
    </row>
    <row r="69" spans="2:9" ht="127.5">
      <c r="B69" s="37" t="s">
        <v>1687</v>
      </c>
      <c r="C69" s="245">
        <v>0.4582</v>
      </c>
      <c r="D69" s="31" t="s">
        <v>1739</v>
      </c>
      <c r="E69" s="31" t="s">
        <v>1740</v>
      </c>
      <c r="F69" s="31" t="s">
        <v>1734</v>
      </c>
      <c r="G69" s="35">
        <v>44622</v>
      </c>
    </row>
    <row r="70" spans="2:9" ht="36.75" customHeight="1">
      <c r="B70" s="524" t="s">
        <v>1689</v>
      </c>
      <c r="C70" s="524"/>
      <c r="D70" s="524"/>
      <c r="E70" s="524"/>
      <c r="F70" s="524"/>
      <c r="G70" s="524"/>
    </row>
    <row r="71" spans="2:9">
      <c r="B71" s="127"/>
      <c r="C71" s="127"/>
      <c r="D71" s="127"/>
      <c r="E71" s="127"/>
      <c r="F71" s="127"/>
      <c r="G71" s="127"/>
    </row>
    <row r="74" spans="2:9">
      <c r="B74" s="532" t="s">
        <v>1691</v>
      </c>
      <c r="C74" s="532"/>
      <c r="D74" s="532"/>
      <c r="E74" s="532"/>
      <c r="F74" s="532"/>
      <c r="G74" s="532"/>
      <c r="H74" s="124"/>
      <c r="I74" s="124"/>
    </row>
    <row r="75" spans="2:9">
      <c r="B75" s="384" t="s">
        <v>387</v>
      </c>
      <c r="C75" s="384"/>
      <c r="D75" s="384"/>
      <c r="E75" s="384"/>
      <c r="F75" s="384"/>
      <c r="G75" s="384"/>
    </row>
    <row r="76" spans="2:9" ht="15.75" thickBot="1">
      <c r="B76" s="528" t="s">
        <v>314</v>
      </c>
      <c r="C76" s="528"/>
      <c r="D76" s="528"/>
      <c r="E76" s="528"/>
      <c r="F76" s="528"/>
      <c r="G76" s="528"/>
    </row>
    <row r="77" spans="2:9" ht="27">
      <c r="B77" s="3" t="s">
        <v>376</v>
      </c>
      <c r="C77" s="1" t="s">
        <v>367</v>
      </c>
      <c r="D77" s="2" t="s">
        <v>368</v>
      </c>
      <c r="E77" s="1" t="s">
        <v>378</v>
      </c>
      <c r="F77" s="2" t="s">
        <v>379</v>
      </c>
      <c r="G77" s="1" t="s">
        <v>380</v>
      </c>
    </row>
    <row r="78" spans="2:9" ht="76.5">
      <c r="B78" s="31" t="s">
        <v>1693</v>
      </c>
      <c r="C78" s="356" t="s">
        <v>1306</v>
      </c>
      <c r="D78" s="341" t="s">
        <v>1306</v>
      </c>
      <c r="E78" s="341" t="s">
        <v>1306</v>
      </c>
      <c r="F78" s="341" t="s">
        <v>1306</v>
      </c>
      <c r="G78" s="341" t="s">
        <v>1306</v>
      </c>
    </row>
    <row r="79" spans="2:9" ht="91.5" customHeight="1">
      <c r="B79" s="31" t="s">
        <v>1694</v>
      </c>
      <c r="C79" s="341" t="s">
        <v>1306</v>
      </c>
      <c r="D79" s="341" t="s">
        <v>1306</v>
      </c>
      <c r="E79" s="341" t="s">
        <v>1306</v>
      </c>
      <c r="F79" s="341" t="s">
        <v>1306</v>
      </c>
      <c r="G79" s="341" t="s">
        <v>1306</v>
      </c>
    </row>
    <row r="80" spans="2:9">
      <c r="B80" s="392" t="s">
        <v>2057</v>
      </c>
      <c r="C80" s="392"/>
      <c r="D80" s="392"/>
      <c r="E80" s="392"/>
      <c r="F80" s="392"/>
      <c r="G80" s="392"/>
    </row>
    <row r="81" spans="2:7">
      <c r="B81" s="426" t="s">
        <v>369</v>
      </c>
      <c r="C81" s="426"/>
      <c r="D81" s="426"/>
      <c r="E81" s="426"/>
      <c r="F81" s="426"/>
      <c r="G81" s="426"/>
    </row>
    <row r="82" spans="2:7">
      <c r="B82" s="426" t="s">
        <v>370</v>
      </c>
      <c r="C82" s="426"/>
      <c r="D82" s="426"/>
      <c r="E82" s="426"/>
      <c r="F82" s="426"/>
      <c r="G82" s="426"/>
    </row>
    <row r="85" spans="2:7">
      <c r="B85" s="377" t="s">
        <v>377</v>
      </c>
      <c r="C85" s="377"/>
      <c r="D85" s="377"/>
      <c r="E85" s="377"/>
      <c r="F85" s="377"/>
      <c r="G85" s="377"/>
    </row>
    <row r="86" spans="2:7">
      <c r="B86" s="384" t="s">
        <v>388</v>
      </c>
      <c r="C86" s="384"/>
      <c r="D86" s="384"/>
      <c r="E86" s="384"/>
      <c r="F86" s="384"/>
      <c r="G86" s="384"/>
    </row>
    <row r="87" spans="2:7">
      <c r="B87" s="529" t="s">
        <v>314</v>
      </c>
      <c r="C87" s="529"/>
      <c r="D87" s="529"/>
      <c r="E87" s="529"/>
      <c r="F87" s="529"/>
      <c r="G87" s="529"/>
    </row>
    <row r="88" spans="2:7" ht="27">
      <c r="B88" s="88" t="s">
        <v>376</v>
      </c>
      <c r="C88" s="88" t="s">
        <v>367</v>
      </c>
      <c r="D88" s="88" t="s">
        <v>368</v>
      </c>
      <c r="E88" s="88" t="s">
        <v>378</v>
      </c>
      <c r="F88" s="88" t="s">
        <v>379</v>
      </c>
      <c r="G88" s="88" t="s">
        <v>380</v>
      </c>
    </row>
    <row r="89" spans="2:7" ht="76.5">
      <c r="B89" s="31" t="s">
        <v>1697</v>
      </c>
      <c r="C89" s="59">
        <v>0.60850000000000004</v>
      </c>
      <c r="D89" s="31" t="s">
        <v>1746</v>
      </c>
      <c r="E89" s="31" t="s">
        <v>1699</v>
      </c>
      <c r="F89" s="31" t="s">
        <v>1743</v>
      </c>
      <c r="G89" s="48">
        <v>44651</v>
      </c>
    </row>
    <row r="90" spans="2:7">
      <c r="B90" s="392" t="s">
        <v>2049</v>
      </c>
      <c r="C90" s="392"/>
      <c r="D90" s="392"/>
      <c r="E90" s="392"/>
      <c r="F90" s="392"/>
      <c r="G90" s="392"/>
    </row>
    <row r="91" spans="2:7">
      <c r="B91" s="426" t="s">
        <v>369</v>
      </c>
      <c r="C91" s="426"/>
      <c r="D91" s="426"/>
      <c r="E91" s="426"/>
      <c r="F91" s="426"/>
      <c r="G91" s="426"/>
    </row>
    <row r="92" spans="2:7">
      <c r="B92" s="426" t="s">
        <v>370</v>
      </c>
      <c r="C92" s="426"/>
      <c r="D92" s="426"/>
      <c r="E92" s="426"/>
      <c r="F92" s="426"/>
      <c r="G92" s="426"/>
    </row>
    <row r="95" spans="2:7">
      <c r="B95" s="377" t="s">
        <v>377</v>
      </c>
      <c r="C95" s="377"/>
      <c r="D95" s="377"/>
      <c r="E95" s="377"/>
      <c r="F95" s="377"/>
      <c r="G95" s="377"/>
    </row>
    <row r="96" spans="2:7">
      <c r="B96" s="384" t="s">
        <v>389</v>
      </c>
      <c r="C96" s="384"/>
      <c r="D96" s="384"/>
      <c r="E96" s="384"/>
      <c r="F96" s="384"/>
      <c r="G96" s="384"/>
    </row>
    <row r="97" spans="2:7">
      <c r="B97" s="529" t="s">
        <v>314</v>
      </c>
      <c r="C97" s="529"/>
      <c r="D97" s="529"/>
      <c r="E97" s="529"/>
      <c r="F97" s="529"/>
      <c r="G97" s="529"/>
    </row>
    <row r="98" spans="2:7" ht="27">
      <c r="B98" s="88" t="s">
        <v>376</v>
      </c>
      <c r="C98" s="88" t="s">
        <v>367</v>
      </c>
      <c r="D98" s="88" t="s">
        <v>368</v>
      </c>
      <c r="E98" s="88" t="s">
        <v>378</v>
      </c>
      <c r="F98" s="88" t="s">
        <v>379</v>
      </c>
      <c r="G98" s="88" t="s">
        <v>380</v>
      </c>
    </row>
    <row r="99" spans="2:7" ht="102">
      <c r="B99" s="31" t="s">
        <v>1700</v>
      </c>
      <c r="C99" s="59">
        <v>0.68500000000000005</v>
      </c>
      <c r="D99" s="31" t="s">
        <v>1745</v>
      </c>
      <c r="E99" s="31" t="s">
        <v>1701</v>
      </c>
      <c r="F99" s="31" t="s">
        <v>1744</v>
      </c>
      <c r="G99" s="48">
        <v>44651</v>
      </c>
    </row>
    <row r="100" spans="2:7">
      <c r="B100" s="392" t="s">
        <v>2035</v>
      </c>
      <c r="C100" s="392"/>
      <c r="D100" s="392"/>
      <c r="E100" s="392"/>
      <c r="F100" s="392"/>
      <c r="G100" s="392"/>
    </row>
    <row r="101" spans="2:7">
      <c r="B101" s="426" t="s">
        <v>369</v>
      </c>
      <c r="C101" s="426"/>
      <c r="D101" s="426"/>
      <c r="E101" s="426"/>
      <c r="F101" s="426"/>
      <c r="G101" s="426"/>
    </row>
    <row r="102" spans="2:7">
      <c r="B102" s="426" t="s">
        <v>370</v>
      </c>
      <c r="C102" s="426"/>
      <c r="D102" s="426"/>
      <c r="E102" s="426"/>
      <c r="F102" s="426"/>
      <c r="G102" s="426"/>
    </row>
    <row r="105" spans="2:7">
      <c r="B105" s="377" t="s">
        <v>377</v>
      </c>
      <c r="C105" s="377"/>
      <c r="D105" s="377"/>
      <c r="E105" s="377"/>
      <c r="F105" s="377"/>
      <c r="G105" s="377"/>
    </row>
    <row r="106" spans="2:7">
      <c r="B106" s="384" t="s">
        <v>390</v>
      </c>
      <c r="C106" s="384"/>
      <c r="D106" s="384"/>
      <c r="E106" s="384"/>
      <c r="F106" s="384"/>
      <c r="G106" s="384"/>
    </row>
    <row r="107" spans="2:7" ht="15.75" thickBot="1">
      <c r="B107" s="528" t="s">
        <v>314</v>
      </c>
      <c r="C107" s="528"/>
      <c r="D107" s="528"/>
      <c r="E107" s="528"/>
      <c r="F107" s="528"/>
      <c r="G107" s="528"/>
    </row>
    <row r="108" spans="2:7" ht="27">
      <c r="B108" s="3" t="s">
        <v>376</v>
      </c>
      <c r="C108" s="1" t="s">
        <v>367</v>
      </c>
      <c r="D108" s="2" t="s">
        <v>368</v>
      </c>
      <c r="E108" s="1" t="s">
        <v>378</v>
      </c>
      <c r="F108" s="2" t="s">
        <v>379</v>
      </c>
      <c r="G108" s="1" t="s">
        <v>380</v>
      </c>
    </row>
    <row r="109" spans="2:7">
      <c r="B109" s="95" t="s">
        <v>1306</v>
      </c>
      <c r="C109" s="95" t="s">
        <v>1306</v>
      </c>
      <c r="D109" s="37" t="str">
        <f>+C109</f>
        <v>-</v>
      </c>
      <c r="E109" s="37" t="str">
        <f>+D109</f>
        <v>-</v>
      </c>
      <c r="F109" s="37" t="str">
        <f>+E109</f>
        <v>-</v>
      </c>
      <c r="G109" s="44" t="str">
        <f>+F109</f>
        <v>-</v>
      </c>
    </row>
    <row r="110" spans="2:7">
      <c r="B110" s="392" t="s">
        <v>2034</v>
      </c>
      <c r="C110" s="392"/>
      <c r="D110" s="392"/>
      <c r="E110" s="392"/>
      <c r="F110" s="392"/>
      <c r="G110" s="392"/>
    </row>
    <row r="111" spans="2:7">
      <c r="B111" s="426" t="s">
        <v>369</v>
      </c>
      <c r="C111" s="426"/>
      <c r="D111" s="426"/>
      <c r="E111" s="426"/>
      <c r="F111" s="426"/>
      <c r="G111" s="426"/>
    </row>
    <row r="112" spans="2:7">
      <c r="B112" s="426" t="s">
        <v>370</v>
      </c>
      <c r="C112" s="426"/>
      <c r="D112" s="426"/>
      <c r="E112" s="426"/>
      <c r="F112" s="426"/>
      <c r="G112" s="426"/>
    </row>
    <row r="115" spans="2:7">
      <c r="B115" s="377" t="s">
        <v>377</v>
      </c>
      <c r="C115" s="377"/>
      <c r="D115" s="377"/>
      <c r="E115" s="377"/>
      <c r="F115" s="377"/>
      <c r="G115" s="377"/>
    </row>
    <row r="116" spans="2:7">
      <c r="B116" s="384" t="s">
        <v>391</v>
      </c>
      <c r="C116" s="384"/>
      <c r="D116" s="384"/>
      <c r="E116" s="384"/>
      <c r="F116" s="384"/>
      <c r="G116" s="384"/>
    </row>
    <row r="117" spans="2:7">
      <c r="B117" s="529" t="s">
        <v>314</v>
      </c>
      <c r="C117" s="529"/>
      <c r="D117" s="529"/>
      <c r="E117" s="529"/>
      <c r="F117" s="529"/>
      <c r="G117" s="529"/>
    </row>
    <row r="118" spans="2:7" ht="27">
      <c r="B118" s="88" t="s">
        <v>376</v>
      </c>
      <c r="C118" s="88" t="s">
        <v>367</v>
      </c>
      <c r="D118" s="88" t="s">
        <v>368</v>
      </c>
      <c r="E118" s="88" t="s">
        <v>378</v>
      </c>
      <c r="F118" s="88" t="s">
        <v>379</v>
      </c>
      <c r="G118" s="88" t="s">
        <v>380</v>
      </c>
    </row>
    <row r="119" spans="2:7">
      <c r="B119" s="95" t="s">
        <v>1306</v>
      </c>
      <c r="C119" s="95" t="s">
        <v>1306</v>
      </c>
      <c r="D119" s="37" t="str">
        <f>+C119</f>
        <v>-</v>
      </c>
      <c r="E119" s="37" t="str">
        <f>+D119</f>
        <v>-</v>
      </c>
      <c r="F119" s="37" t="str">
        <f>+E119</f>
        <v>-</v>
      </c>
      <c r="G119" s="44" t="str">
        <f>+F119</f>
        <v>-</v>
      </c>
    </row>
    <row r="120" spans="2:7">
      <c r="B120" s="392" t="s">
        <v>2033</v>
      </c>
      <c r="C120" s="392"/>
      <c r="D120" s="392"/>
      <c r="E120" s="392"/>
      <c r="F120" s="392"/>
      <c r="G120" s="392"/>
    </row>
    <row r="121" spans="2:7">
      <c r="B121" s="426" t="s">
        <v>369</v>
      </c>
      <c r="C121" s="426"/>
      <c r="D121" s="426"/>
      <c r="E121" s="426"/>
      <c r="F121" s="426"/>
      <c r="G121" s="426"/>
    </row>
    <row r="122" spans="2:7">
      <c r="B122" s="426" t="s">
        <v>370</v>
      </c>
      <c r="C122" s="426"/>
      <c r="D122" s="426"/>
      <c r="E122" s="426"/>
      <c r="F122" s="426"/>
      <c r="G122" s="426"/>
    </row>
    <row r="126" spans="2:7">
      <c r="B126" s="377" t="s">
        <v>377</v>
      </c>
      <c r="C126" s="377"/>
      <c r="D126" s="377"/>
      <c r="E126" s="377"/>
      <c r="F126" s="377"/>
      <c r="G126" s="377"/>
    </row>
    <row r="127" spans="2:7">
      <c r="B127" s="384" t="s">
        <v>392</v>
      </c>
      <c r="C127" s="384"/>
      <c r="D127" s="384"/>
      <c r="E127" s="384"/>
      <c r="F127" s="384"/>
      <c r="G127" s="384"/>
    </row>
    <row r="128" spans="2:7">
      <c r="B128" s="529" t="s">
        <v>314</v>
      </c>
      <c r="C128" s="529"/>
      <c r="D128" s="529"/>
      <c r="E128" s="529"/>
      <c r="F128" s="529"/>
      <c r="G128" s="529"/>
    </row>
    <row r="129" spans="2:7" ht="27">
      <c r="B129" s="88" t="s">
        <v>376</v>
      </c>
      <c r="C129" s="88" t="s">
        <v>367</v>
      </c>
      <c r="D129" s="88" t="s">
        <v>368</v>
      </c>
      <c r="E129" s="88" t="s">
        <v>378</v>
      </c>
      <c r="F129" s="88" t="s">
        <v>379</v>
      </c>
      <c r="G129" s="88" t="s">
        <v>380</v>
      </c>
    </row>
    <row r="130" spans="2:7">
      <c r="B130" s="95" t="s">
        <v>1306</v>
      </c>
      <c r="C130" s="95" t="s">
        <v>1306</v>
      </c>
      <c r="D130" s="37" t="str">
        <f>+C130</f>
        <v>-</v>
      </c>
      <c r="E130" s="37" t="str">
        <f>+D130</f>
        <v>-</v>
      </c>
      <c r="F130" s="37" t="str">
        <f>+E130</f>
        <v>-</v>
      </c>
      <c r="G130" s="44" t="str">
        <f>+F130</f>
        <v>-</v>
      </c>
    </row>
    <row r="131" spans="2:7">
      <c r="B131" s="392" t="s">
        <v>2013</v>
      </c>
      <c r="C131" s="392"/>
      <c r="D131" s="392"/>
      <c r="E131" s="392"/>
      <c r="F131" s="392"/>
      <c r="G131" s="392"/>
    </row>
    <row r="132" spans="2:7">
      <c r="B132" s="426" t="s">
        <v>369</v>
      </c>
      <c r="C132" s="426"/>
      <c r="D132" s="426"/>
      <c r="E132" s="426"/>
      <c r="F132" s="426"/>
      <c r="G132" s="426"/>
    </row>
    <row r="133" spans="2:7">
      <c r="B133" s="426" t="s">
        <v>370</v>
      </c>
      <c r="C133" s="426"/>
      <c r="D133" s="426"/>
      <c r="E133" s="426"/>
      <c r="F133" s="426"/>
      <c r="G133" s="426"/>
    </row>
    <row r="136" spans="2:7">
      <c r="B136" s="377" t="s">
        <v>377</v>
      </c>
      <c r="C136" s="377"/>
      <c r="D136" s="377"/>
      <c r="E136" s="377"/>
      <c r="F136" s="377"/>
      <c r="G136" s="377"/>
    </row>
    <row r="137" spans="2:7">
      <c r="B137" s="384" t="s">
        <v>393</v>
      </c>
      <c r="C137" s="384"/>
      <c r="D137" s="384"/>
      <c r="E137" s="384"/>
      <c r="F137" s="384"/>
      <c r="G137" s="384"/>
    </row>
    <row r="138" spans="2:7" ht="15.75" thickBot="1">
      <c r="B138" s="528" t="s">
        <v>314</v>
      </c>
      <c r="C138" s="528"/>
      <c r="D138" s="528"/>
      <c r="E138" s="528"/>
      <c r="F138" s="528"/>
      <c r="G138" s="528"/>
    </row>
    <row r="139" spans="2:7" ht="27">
      <c r="B139" s="3" t="s">
        <v>376</v>
      </c>
      <c r="C139" s="1" t="s">
        <v>367</v>
      </c>
      <c r="D139" s="2" t="s">
        <v>368</v>
      </c>
      <c r="E139" s="1" t="s">
        <v>378</v>
      </c>
      <c r="F139" s="2" t="s">
        <v>379</v>
      </c>
      <c r="G139" s="1" t="s">
        <v>380</v>
      </c>
    </row>
    <row r="140" spans="2:7" ht="89.25">
      <c r="B140" s="109" t="s">
        <v>1528</v>
      </c>
      <c r="C140" s="257">
        <v>0.54730000000000001</v>
      </c>
      <c r="D140" s="338" t="s">
        <v>2029</v>
      </c>
      <c r="E140" s="338" t="s">
        <v>2030</v>
      </c>
      <c r="F140" s="338" t="s">
        <v>2031</v>
      </c>
      <c r="G140" s="346">
        <v>44651</v>
      </c>
    </row>
    <row r="142" spans="2:7">
      <c r="B142" s="392" t="s">
        <v>2058</v>
      </c>
      <c r="C142" s="392"/>
      <c r="D142" s="392"/>
      <c r="E142" s="392"/>
      <c r="F142" s="392"/>
      <c r="G142" s="392"/>
    </row>
    <row r="143" spans="2:7">
      <c r="B143" s="426" t="s">
        <v>369</v>
      </c>
      <c r="C143" s="426"/>
      <c r="D143" s="426"/>
      <c r="E143" s="426"/>
      <c r="F143" s="426"/>
      <c r="G143" s="426"/>
    </row>
    <row r="144" spans="2:7">
      <c r="B144" s="426" t="s">
        <v>370</v>
      </c>
      <c r="C144" s="426"/>
      <c r="D144" s="426"/>
      <c r="E144" s="426"/>
      <c r="F144" s="426"/>
      <c r="G144" s="426"/>
    </row>
    <row r="147" spans="2:7">
      <c r="B147" s="377" t="s">
        <v>377</v>
      </c>
      <c r="C147" s="377"/>
      <c r="D147" s="377"/>
      <c r="E147" s="377"/>
      <c r="F147" s="377"/>
      <c r="G147" s="377"/>
    </row>
    <row r="148" spans="2:7">
      <c r="B148" s="384" t="s">
        <v>1457</v>
      </c>
      <c r="C148" s="384"/>
      <c r="D148" s="384"/>
      <c r="E148" s="384"/>
      <c r="F148" s="384"/>
      <c r="G148" s="384"/>
    </row>
    <row r="149" spans="2:7" ht="15.75" thickBot="1">
      <c r="B149" s="528" t="s">
        <v>314</v>
      </c>
      <c r="C149" s="528"/>
      <c r="D149" s="528"/>
      <c r="E149" s="528"/>
      <c r="F149" s="528"/>
      <c r="G149" s="528"/>
    </row>
    <row r="150" spans="2:7" ht="27">
      <c r="B150" s="3" t="s">
        <v>376</v>
      </c>
      <c r="C150" s="1" t="s">
        <v>367</v>
      </c>
      <c r="D150" s="2" t="s">
        <v>368</v>
      </c>
      <c r="E150" s="1" t="s">
        <v>378</v>
      </c>
      <c r="F150" s="2" t="s">
        <v>379</v>
      </c>
      <c r="G150" s="1" t="s">
        <v>380</v>
      </c>
    </row>
    <row r="151" spans="2:7" ht="99.75" customHeight="1">
      <c r="B151" s="31" t="s">
        <v>1503</v>
      </c>
      <c r="C151" s="32">
        <v>0.66320000000000001</v>
      </c>
      <c r="D151" s="31" t="s">
        <v>1504</v>
      </c>
      <c r="E151" s="31" t="s">
        <v>1512</v>
      </c>
      <c r="F151" s="33" t="s">
        <v>1505</v>
      </c>
      <c r="G151" s="33" t="s">
        <v>1506</v>
      </c>
    </row>
    <row r="152" spans="2:7" ht="51">
      <c r="B152" s="31" t="s">
        <v>1507</v>
      </c>
      <c r="C152" s="32">
        <v>0.71</v>
      </c>
      <c r="D152" s="31" t="s">
        <v>1508</v>
      </c>
      <c r="E152" s="31" t="s">
        <v>1509</v>
      </c>
      <c r="F152" s="33" t="s">
        <v>1510</v>
      </c>
      <c r="G152" s="33" t="s">
        <v>1511</v>
      </c>
    </row>
    <row r="153" spans="2:7">
      <c r="B153" s="392" t="s">
        <v>1513</v>
      </c>
      <c r="C153" s="392"/>
      <c r="D153" s="392"/>
      <c r="E153" s="392"/>
      <c r="F153" s="392"/>
      <c r="G153" s="392"/>
    </row>
    <row r="154" spans="2:7">
      <c r="B154" s="426" t="s">
        <v>369</v>
      </c>
      <c r="C154" s="426"/>
      <c r="D154" s="426"/>
      <c r="E154" s="426"/>
      <c r="F154" s="426"/>
      <c r="G154" s="426"/>
    </row>
    <row r="155" spans="2:7">
      <c r="B155" s="426" t="s">
        <v>370</v>
      </c>
      <c r="C155" s="426"/>
      <c r="D155" s="426"/>
      <c r="E155" s="426"/>
      <c r="F155" s="426"/>
      <c r="G155" s="426"/>
    </row>
    <row r="158" spans="2:7">
      <c r="B158" s="377" t="s">
        <v>377</v>
      </c>
      <c r="C158" s="377"/>
      <c r="D158" s="377"/>
      <c r="E158" s="377"/>
      <c r="F158" s="377"/>
      <c r="G158" s="377"/>
    </row>
    <row r="159" spans="2:7">
      <c r="B159" s="384" t="s">
        <v>394</v>
      </c>
      <c r="C159" s="384"/>
      <c r="D159" s="384"/>
      <c r="E159" s="384"/>
      <c r="F159" s="384"/>
      <c r="G159" s="384"/>
    </row>
    <row r="160" spans="2:7" ht="15.75" thickBot="1">
      <c r="B160" s="528" t="s">
        <v>314</v>
      </c>
      <c r="C160" s="528"/>
      <c r="D160" s="528"/>
      <c r="E160" s="528"/>
      <c r="F160" s="528"/>
      <c r="G160" s="528"/>
    </row>
    <row r="161" spans="2:7" ht="27">
      <c r="B161" s="3" t="s">
        <v>376</v>
      </c>
      <c r="C161" s="1" t="s">
        <v>367</v>
      </c>
      <c r="D161" s="2" t="s">
        <v>368</v>
      </c>
      <c r="E161" s="1" t="s">
        <v>378</v>
      </c>
      <c r="F161" s="2" t="s">
        <v>379</v>
      </c>
      <c r="G161" s="1" t="s">
        <v>380</v>
      </c>
    </row>
    <row r="162" spans="2:7">
      <c r="B162" s="95" t="s">
        <v>1306</v>
      </c>
      <c r="C162" s="95" t="s">
        <v>1306</v>
      </c>
      <c r="D162" s="37" t="str">
        <f>+C162</f>
        <v>-</v>
      </c>
      <c r="E162" s="37" t="str">
        <f>+D162</f>
        <v>-</v>
      </c>
      <c r="F162" s="37" t="str">
        <f>+E162</f>
        <v>-</v>
      </c>
      <c r="G162" s="44" t="str">
        <f>+F162</f>
        <v>-</v>
      </c>
    </row>
    <row r="163" spans="2:7">
      <c r="B163" s="392" t="s">
        <v>2016</v>
      </c>
      <c r="C163" s="392"/>
      <c r="D163" s="392"/>
      <c r="E163" s="392"/>
      <c r="F163" s="392"/>
      <c r="G163" s="392"/>
    </row>
    <row r="164" spans="2:7">
      <c r="B164" s="426" t="s">
        <v>369</v>
      </c>
      <c r="C164" s="426"/>
      <c r="D164" s="426"/>
      <c r="E164" s="426"/>
      <c r="F164" s="426"/>
      <c r="G164" s="426"/>
    </row>
    <row r="165" spans="2:7">
      <c r="B165" s="426" t="s">
        <v>370</v>
      </c>
      <c r="C165" s="426"/>
      <c r="D165" s="426"/>
      <c r="E165" s="426"/>
      <c r="F165" s="426"/>
      <c r="G165" s="426"/>
    </row>
    <row r="170" spans="2:7">
      <c r="B170" s="377" t="s">
        <v>377</v>
      </c>
      <c r="C170" s="377"/>
      <c r="D170" s="377"/>
      <c r="E170" s="377"/>
      <c r="F170" s="377"/>
      <c r="G170" s="377"/>
    </row>
    <row r="171" spans="2:7">
      <c r="B171" s="384" t="s">
        <v>395</v>
      </c>
      <c r="C171" s="384"/>
      <c r="D171" s="384"/>
      <c r="E171" s="384"/>
      <c r="F171" s="384"/>
      <c r="G171" s="384"/>
    </row>
    <row r="172" spans="2:7" ht="15.75" thickBot="1">
      <c r="B172" s="528" t="s">
        <v>314</v>
      </c>
      <c r="C172" s="528"/>
      <c r="D172" s="528"/>
      <c r="E172" s="528"/>
      <c r="F172" s="528"/>
      <c r="G172" s="528"/>
    </row>
    <row r="173" spans="2:7" ht="27">
      <c r="B173" s="3" t="s">
        <v>376</v>
      </c>
      <c r="C173" s="1" t="s">
        <v>367</v>
      </c>
      <c r="D173" s="2" t="s">
        <v>368</v>
      </c>
      <c r="E173" s="1" t="s">
        <v>378</v>
      </c>
      <c r="F173" s="2" t="s">
        <v>379</v>
      </c>
      <c r="G173" s="1" t="s">
        <v>380</v>
      </c>
    </row>
    <row r="174" spans="2:7">
      <c r="B174" s="95" t="s">
        <v>1306</v>
      </c>
      <c r="C174" s="95" t="s">
        <v>1306</v>
      </c>
      <c r="D174" s="37" t="str">
        <f>+C174</f>
        <v>-</v>
      </c>
      <c r="E174" s="37" t="str">
        <f>+D174</f>
        <v>-</v>
      </c>
      <c r="F174" s="37" t="str">
        <f>+E174</f>
        <v>-</v>
      </c>
      <c r="G174" s="44" t="str">
        <f>+F174</f>
        <v>-</v>
      </c>
    </row>
    <row r="175" spans="2:7">
      <c r="B175" s="392" t="s">
        <v>2032</v>
      </c>
      <c r="C175" s="392"/>
      <c r="D175" s="392"/>
      <c r="E175" s="392"/>
      <c r="F175" s="392"/>
      <c r="G175" s="392"/>
    </row>
    <row r="176" spans="2:7">
      <c r="B176" s="426" t="s">
        <v>369</v>
      </c>
      <c r="C176" s="426"/>
      <c r="D176" s="426"/>
      <c r="E176" s="426"/>
      <c r="F176" s="426"/>
      <c r="G176" s="426"/>
    </row>
    <row r="177" spans="2:7">
      <c r="B177" s="426" t="s">
        <v>370</v>
      </c>
      <c r="C177" s="426"/>
      <c r="D177" s="426"/>
      <c r="E177" s="426"/>
      <c r="F177" s="426"/>
      <c r="G177" s="426"/>
    </row>
  </sheetData>
  <mergeCells count="98">
    <mergeCell ref="B107:G107"/>
    <mergeCell ref="B97:G97"/>
    <mergeCell ref="B87:G87"/>
    <mergeCell ref="B76:G76"/>
    <mergeCell ref="B80:G80"/>
    <mergeCell ref="B81:G81"/>
    <mergeCell ref="B82:G82"/>
    <mergeCell ref="B85:G85"/>
    <mergeCell ref="B86:G86"/>
    <mergeCell ref="B9:G9"/>
    <mergeCell ref="B10:G10"/>
    <mergeCell ref="B70:G70"/>
    <mergeCell ref="B74:G74"/>
    <mergeCell ref="B12:G12"/>
    <mergeCell ref="B13:G13"/>
    <mergeCell ref="B14:G14"/>
    <mergeCell ref="B17:G17"/>
    <mergeCell ref="B18:G18"/>
    <mergeCell ref="B36:G36"/>
    <mergeCell ref="B37:G37"/>
    <mergeCell ref="B38:G38"/>
    <mergeCell ref="B23:G23"/>
    <mergeCell ref="B24:G24"/>
    <mergeCell ref="B32:G32"/>
    <mergeCell ref="B33:G33"/>
    <mergeCell ref="B177:G177"/>
    <mergeCell ref="B170:G170"/>
    <mergeCell ref="B171:G171"/>
    <mergeCell ref="B172:G172"/>
    <mergeCell ref="B175:G175"/>
    <mergeCell ref="B176:G176"/>
    <mergeCell ref="B3:G3"/>
    <mergeCell ref="B4:G4"/>
    <mergeCell ref="B5:G5"/>
    <mergeCell ref="B66:G66"/>
    <mergeCell ref="B53:G53"/>
    <mergeCell ref="B54:G54"/>
    <mergeCell ref="B55:G55"/>
    <mergeCell ref="B60:G60"/>
    <mergeCell ref="B61:G61"/>
    <mergeCell ref="B62:G62"/>
    <mergeCell ref="B64:G64"/>
    <mergeCell ref="B65:G65"/>
    <mergeCell ref="B28:G28"/>
    <mergeCell ref="B29:G29"/>
    <mergeCell ref="B31:G31"/>
    <mergeCell ref="B8:G8"/>
    <mergeCell ref="B19:G19"/>
    <mergeCell ref="B22:G22"/>
    <mergeCell ref="B27:G27"/>
    <mergeCell ref="B131:G131"/>
    <mergeCell ref="B40:G40"/>
    <mergeCell ref="B41:G41"/>
    <mergeCell ref="B90:G90"/>
    <mergeCell ref="B91:G91"/>
    <mergeCell ref="B92:G92"/>
    <mergeCell ref="B42:G42"/>
    <mergeCell ref="B75:G75"/>
    <mergeCell ref="B48:G48"/>
    <mergeCell ref="B95:G95"/>
    <mergeCell ref="B96:G96"/>
    <mergeCell ref="B127:G127"/>
    <mergeCell ref="B122:G122"/>
    <mergeCell ref="B132:G132"/>
    <mergeCell ref="B100:G100"/>
    <mergeCell ref="B101:G101"/>
    <mergeCell ref="B102:G102"/>
    <mergeCell ref="B105:G105"/>
    <mergeCell ref="B106:G106"/>
    <mergeCell ref="B128:G128"/>
    <mergeCell ref="B110:G110"/>
    <mergeCell ref="B111:G111"/>
    <mergeCell ref="B112:G112"/>
    <mergeCell ref="B115:G115"/>
    <mergeCell ref="B116:G116"/>
    <mergeCell ref="B117:G117"/>
    <mergeCell ref="B120:G120"/>
    <mergeCell ref="B121:G121"/>
    <mergeCell ref="B126:G126"/>
    <mergeCell ref="B165:G165"/>
    <mergeCell ref="B158:G158"/>
    <mergeCell ref="B159:G159"/>
    <mergeCell ref="B160:G160"/>
    <mergeCell ref="B163:G163"/>
    <mergeCell ref="B164:G164"/>
    <mergeCell ref="B149:G149"/>
    <mergeCell ref="B153:G153"/>
    <mergeCell ref="B154:G154"/>
    <mergeCell ref="B155:G155"/>
    <mergeCell ref="B133:G133"/>
    <mergeCell ref="B136:G136"/>
    <mergeCell ref="B137:G137"/>
    <mergeCell ref="B138:G138"/>
    <mergeCell ref="B142:G142"/>
    <mergeCell ref="B143:G143"/>
    <mergeCell ref="B144:G144"/>
    <mergeCell ref="B147:G147"/>
    <mergeCell ref="B148:G148"/>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4B57F1-33AF-47F5-B2EB-43B66C506204}">
  <sheetPr>
    <tabColor rgb="FF0070C0"/>
  </sheetPr>
  <dimension ref="B1:J21"/>
  <sheetViews>
    <sheetView showGridLines="0" workbookViewId="0">
      <pane xSplit="1" ySplit="21" topLeftCell="B27" activePane="bottomRight" state="frozen"/>
      <selection pane="topRight" activeCell="B1" sqref="B1"/>
      <selection pane="bottomLeft" activeCell="A23" sqref="A23"/>
      <selection pane="bottomRight" activeCell="B2" sqref="B2:E2"/>
    </sheetView>
  </sheetViews>
  <sheetFormatPr baseColWidth="10" defaultColWidth="11.42578125" defaultRowHeight="15"/>
  <cols>
    <col min="1" max="1" width="3.28515625" customWidth="1"/>
    <col min="2" max="2" width="24.140625" customWidth="1"/>
    <col min="3" max="4" width="18.5703125" bestFit="1" customWidth="1"/>
    <col min="5" max="5" width="13.7109375" customWidth="1"/>
  </cols>
  <sheetData>
    <row r="1" spans="2:5">
      <c r="B1" s="368" t="s">
        <v>44</v>
      </c>
      <c r="C1" s="368"/>
      <c r="D1" s="368"/>
      <c r="E1" s="368"/>
    </row>
    <row r="2" spans="2:5">
      <c r="B2" s="369" t="s">
        <v>1449</v>
      </c>
      <c r="C2" s="369"/>
      <c r="D2" s="369"/>
      <c r="E2" s="369"/>
    </row>
    <row r="3" spans="2:5">
      <c r="B3" s="369" t="s">
        <v>45</v>
      </c>
      <c r="C3" s="369"/>
      <c r="D3" s="369"/>
      <c r="E3" s="369"/>
    </row>
    <row r="4" spans="2:5" ht="15.75" thickBot="1">
      <c r="B4" s="370" t="s">
        <v>46</v>
      </c>
      <c r="C4" s="370"/>
      <c r="D4" s="370"/>
      <c r="E4" s="370"/>
    </row>
    <row r="5" spans="2:5" ht="27">
      <c r="B5" s="4" t="s">
        <v>30</v>
      </c>
      <c r="C5" s="1" t="s">
        <v>47</v>
      </c>
      <c r="D5" s="2" t="s">
        <v>48</v>
      </c>
      <c r="E5" s="1" t="s">
        <v>49</v>
      </c>
    </row>
    <row r="6" spans="2:5" ht="16.899999999999999" customHeight="1">
      <c r="B6" s="60" t="s">
        <v>50</v>
      </c>
      <c r="C6" s="61">
        <v>193729689956.94</v>
      </c>
      <c r="D6" s="61">
        <v>169293887098.81</v>
      </c>
      <c r="E6" s="62">
        <f>+D6/C6</f>
        <v>0.87386650511049024</v>
      </c>
    </row>
    <row r="7" spans="2:5" ht="16.899999999999999" customHeight="1">
      <c r="B7" s="63" t="s">
        <v>51</v>
      </c>
      <c r="C7" s="64">
        <v>0</v>
      </c>
      <c r="D7" s="64">
        <v>0</v>
      </c>
      <c r="E7" s="64">
        <v>0</v>
      </c>
    </row>
    <row r="8" spans="2:5" ht="16.899999999999999" customHeight="1">
      <c r="B8" s="60" t="s">
        <v>52</v>
      </c>
      <c r="C8" s="61">
        <f>SUM(C9:C18)</f>
        <v>193636.16343951999</v>
      </c>
      <c r="D8" s="61">
        <f>SUM(D9:D18)</f>
        <v>169293.88709880997</v>
      </c>
      <c r="E8" s="62">
        <f t="shared" ref="E8:E15" si="0">+D8/C8</f>
        <v>0.87428858376285146</v>
      </c>
    </row>
    <row r="9" spans="2:5" ht="16.899999999999999" customHeight="1">
      <c r="B9" s="66" t="s">
        <v>53</v>
      </c>
      <c r="C9" s="64">
        <f>116839681574.5/1000000</f>
        <v>116839.68157450001</v>
      </c>
      <c r="D9" s="64">
        <f>105574487221.11/1000000</f>
        <v>105574.48722111</v>
      </c>
      <c r="E9" s="65">
        <f t="shared" si="0"/>
        <v>0.90358417447237716</v>
      </c>
    </row>
    <row r="10" spans="2:5" ht="16.899999999999999" customHeight="1">
      <c r="B10" s="66" t="s">
        <v>54</v>
      </c>
      <c r="C10" s="64">
        <f>33426777910/1000000</f>
        <v>33426.777909999997</v>
      </c>
      <c r="D10" s="64">
        <f>28155449872.34/1000000</f>
        <v>28155.449872339999</v>
      </c>
      <c r="E10" s="65">
        <f t="shared" si="0"/>
        <v>0.84230223888605726</v>
      </c>
    </row>
    <row r="11" spans="2:5" ht="16.899999999999999" customHeight="1">
      <c r="B11" s="66" t="s">
        <v>55</v>
      </c>
      <c r="C11" s="64">
        <f>16196915762/1000000</f>
        <v>16196.915762000001</v>
      </c>
      <c r="D11" s="64">
        <f>13722408634.17/1000000</f>
        <v>13722.40863417</v>
      </c>
      <c r="E11" s="65">
        <f t="shared" si="0"/>
        <v>0.8472235600783018</v>
      </c>
    </row>
    <row r="12" spans="2:5" ht="16.899999999999999" customHeight="1">
      <c r="B12" s="66" t="s">
        <v>56</v>
      </c>
      <c r="C12" s="64">
        <v>0</v>
      </c>
      <c r="D12" s="64">
        <v>0</v>
      </c>
      <c r="E12" s="64">
        <v>0</v>
      </c>
    </row>
    <row r="13" spans="2:5" ht="16.899999999999999" customHeight="1">
      <c r="B13" s="66" t="s">
        <v>57</v>
      </c>
      <c r="C13" s="64">
        <v>0</v>
      </c>
      <c r="D13" s="64">
        <v>0</v>
      </c>
      <c r="E13" s="64">
        <v>0</v>
      </c>
    </row>
    <row r="14" spans="2:5" ht="16.899999999999999" customHeight="1">
      <c r="B14" s="66" t="s">
        <v>58</v>
      </c>
      <c r="C14" s="64">
        <f>10146933135.22/1000000</f>
        <v>10146.933135219999</v>
      </c>
      <c r="D14" s="64">
        <f>7169634508.26/1000000</f>
        <v>7169.6345082600001</v>
      </c>
      <c r="E14" s="65">
        <f t="shared" si="0"/>
        <v>0.70658142837013516</v>
      </c>
    </row>
    <row r="15" spans="2:5" ht="16.899999999999999" customHeight="1">
      <c r="B15" s="66" t="s">
        <v>59</v>
      </c>
      <c r="C15" s="64">
        <f>17025855057.8/1000000</f>
        <v>17025.855057799999</v>
      </c>
      <c r="D15" s="64">
        <f>14671906862.93/1000000</f>
        <v>14671.90686293</v>
      </c>
      <c r="E15" s="65">
        <f t="shared" si="0"/>
        <v>0.86174273263347245</v>
      </c>
    </row>
    <row r="16" spans="2:5" ht="16.899999999999999" customHeight="1">
      <c r="B16" s="66" t="s">
        <v>60</v>
      </c>
      <c r="C16" s="64">
        <v>0</v>
      </c>
      <c r="D16" s="64">
        <v>0</v>
      </c>
      <c r="E16" s="64">
        <v>0</v>
      </c>
    </row>
    <row r="17" spans="2:10" ht="16.899999999999999" customHeight="1">
      <c r="B17" s="66" t="s">
        <v>61</v>
      </c>
      <c r="C17" s="64">
        <v>0</v>
      </c>
      <c r="D17" s="64">
        <v>0</v>
      </c>
      <c r="E17" s="64">
        <v>0</v>
      </c>
    </row>
    <row r="18" spans="2:10" ht="16.899999999999999" customHeight="1">
      <c r="B18" s="66" t="s">
        <v>62</v>
      </c>
      <c r="C18" s="64">
        <v>0</v>
      </c>
      <c r="D18" s="64">
        <v>0</v>
      </c>
      <c r="E18" s="64">
        <v>0</v>
      </c>
    </row>
    <row r="19" spans="2:10" ht="12.6" customHeight="1">
      <c r="B19" s="371" t="s">
        <v>1882</v>
      </c>
      <c r="C19" s="371"/>
      <c r="D19" s="371"/>
      <c r="E19" s="371"/>
      <c r="F19" s="371"/>
    </row>
    <row r="20" spans="2:10" ht="12.6" customHeight="1">
      <c r="B20" s="367" t="s">
        <v>63</v>
      </c>
      <c r="C20" s="367"/>
      <c r="D20" s="367"/>
      <c r="E20" s="367"/>
      <c r="F20" s="367"/>
    </row>
    <row r="21" spans="2:10" ht="12.6" customHeight="1">
      <c r="B21" s="367" t="s">
        <v>64</v>
      </c>
      <c r="C21" s="367"/>
      <c r="D21" s="367"/>
      <c r="E21" s="367"/>
      <c r="F21" s="367"/>
      <c r="G21" s="367"/>
      <c r="H21" s="367"/>
      <c r="I21" s="367"/>
      <c r="J21" s="367"/>
    </row>
  </sheetData>
  <mergeCells count="7">
    <mergeCell ref="B20:F20"/>
    <mergeCell ref="B21:J21"/>
    <mergeCell ref="B1:E1"/>
    <mergeCell ref="B2:E2"/>
    <mergeCell ref="B3:E3"/>
    <mergeCell ref="B4:E4"/>
    <mergeCell ref="B19:F19"/>
  </mergeCells>
  <dataValidations count="3">
    <dataValidation type="custom" allowBlank="1" showInputMessage="1" showErrorMessage="1" errorTitle="Nivel de Ejecución" error="No modificar! Sale por fórmula" sqref="E6 E8:E11 E14:E15" xr:uid="{5EE9A9B6-4571-4809-8EA2-47C86FC6E78A}">
      <formula1>""""""</formula1>
    </dataValidation>
    <dataValidation type="custom" allowBlank="1" showInputMessage="1" showErrorMessage="1" errorTitle="TOTAL" error="No modificar! Sale por fórmula." sqref="C6:D6" xr:uid="{5E3F74D4-6EF8-41DB-B340-0122ECD22B33}">
      <formula1>""""""</formula1>
    </dataValidation>
    <dataValidation type="custom" allowBlank="1" showInputMessage="1" showErrorMessage="1" errorTitle="SUBTOTAL" error="No modificar! Sale por fórmula." sqref="C8:D8" xr:uid="{1A00C4A3-36BE-4BAC-B4AE-AC34C374DCC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B2D030-4C82-4C5E-8C2B-45D5FF7C971C}">
  <sheetPr>
    <tabColor rgb="FF0070C0"/>
  </sheetPr>
  <dimension ref="B1:F30"/>
  <sheetViews>
    <sheetView showGridLines="0" zoomScale="96" zoomScaleNormal="96" workbookViewId="0">
      <pane xSplit="1" ySplit="27" topLeftCell="B30" activePane="bottomRight" state="frozen"/>
      <selection pane="topRight" activeCell="B1" sqref="B1"/>
      <selection pane="bottomLeft" activeCell="A17" sqref="A17"/>
      <selection pane="bottomRight" activeCell="B2" sqref="B2:E2"/>
    </sheetView>
  </sheetViews>
  <sheetFormatPr baseColWidth="10" defaultColWidth="11.42578125" defaultRowHeight="15"/>
  <cols>
    <col min="1" max="1" width="4.140625" customWidth="1"/>
    <col min="2" max="2" width="60.5703125" style="18" customWidth="1"/>
    <col min="3" max="4" width="18.42578125" style="18" bestFit="1" customWidth="1"/>
    <col min="5" max="5" width="11.42578125" style="18"/>
  </cols>
  <sheetData>
    <row r="1" spans="2:6">
      <c r="B1" s="75"/>
      <c r="C1" s="75"/>
      <c r="D1" s="75"/>
      <c r="E1" s="75"/>
      <c r="F1" s="76"/>
    </row>
    <row r="2" spans="2:6">
      <c r="B2" s="368" t="s">
        <v>65</v>
      </c>
      <c r="C2" s="368"/>
      <c r="D2" s="368"/>
      <c r="E2" s="368"/>
      <c r="F2" s="76"/>
    </row>
    <row r="3" spans="2:6">
      <c r="B3" s="369" t="s">
        <v>1449</v>
      </c>
      <c r="C3" s="369"/>
      <c r="D3" s="369"/>
      <c r="E3" s="369"/>
      <c r="F3" s="76"/>
    </row>
    <row r="4" spans="2:6">
      <c r="B4" s="369" t="s">
        <v>45</v>
      </c>
      <c r="C4" s="369"/>
      <c r="D4" s="369"/>
      <c r="E4" s="369"/>
      <c r="F4" s="76"/>
    </row>
    <row r="5" spans="2:6" ht="15.75" thickBot="1">
      <c r="B5" s="370" t="s">
        <v>46</v>
      </c>
      <c r="C5" s="370"/>
      <c r="D5" s="370"/>
      <c r="E5" s="370"/>
      <c r="F5" s="76"/>
    </row>
    <row r="6" spans="2:6" ht="27">
      <c r="B6" s="67" t="s">
        <v>66</v>
      </c>
      <c r="C6" s="42" t="s">
        <v>67</v>
      </c>
      <c r="D6" s="41" t="s">
        <v>68</v>
      </c>
      <c r="E6" s="42" t="s">
        <v>49</v>
      </c>
      <c r="F6" s="76"/>
    </row>
    <row r="7" spans="2:6" ht="17.45" customHeight="1">
      <c r="B7" s="69" t="s">
        <v>50</v>
      </c>
      <c r="C7" s="70">
        <f>SUM(C8:C24)</f>
        <v>193729.68995694001</v>
      </c>
      <c r="D7" s="70">
        <f>SUM(D8:D24)</f>
        <v>169293.88709880997</v>
      </c>
      <c r="E7" s="71">
        <f>+D7/C7</f>
        <v>0.87386650511049002</v>
      </c>
      <c r="F7" s="76"/>
    </row>
    <row r="8" spans="2:6" ht="17.45" customHeight="1">
      <c r="B8" s="72" t="s">
        <v>1456</v>
      </c>
      <c r="C8" s="73">
        <f>1962895093/1000000</f>
        <v>1962.8950930000001</v>
      </c>
      <c r="D8" s="73">
        <f>1730548044.77/1000000</f>
        <v>1730.5480447699999</v>
      </c>
      <c r="E8" s="74">
        <f>+D8/C8</f>
        <v>0.88163042994065899</v>
      </c>
      <c r="F8" s="76"/>
    </row>
    <row r="9" spans="2:6">
      <c r="B9" s="72" t="s">
        <v>381</v>
      </c>
      <c r="C9" s="73">
        <f>3559227102/1000000</f>
        <v>3559.2271019999998</v>
      </c>
      <c r="D9" s="73">
        <f>3232744124.43/1000000</f>
        <v>3232.7441244299998</v>
      </c>
      <c r="E9" s="74">
        <f>+D9/C9</f>
        <v>0.90827138358590753</v>
      </c>
      <c r="F9" s="76"/>
    </row>
    <row r="10" spans="2:6">
      <c r="B10" s="72" t="s">
        <v>382</v>
      </c>
      <c r="C10" s="73">
        <f>2515259543/1000000</f>
        <v>2515.2595430000001</v>
      </c>
      <c r="D10" s="73">
        <f>2193677878.11/1000000</f>
        <v>2193.6778781100002</v>
      </c>
      <c r="E10" s="74">
        <f>+D10/C10</f>
        <v>0.87214772098371884</v>
      </c>
      <c r="F10" s="76"/>
    </row>
    <row r="11" spans="2:6">
      <c r="B11" s="72" t="s">
        <v>383</v>
      </c>
      <c r="C11" s="73">
        <f>83484206046.64/1000000</f>
        <v>83484.20604664</v>
      </c>
      <c r="D11" s="73">
        <f>70681210386.09/1000000</f>
        <v>70681.210386089995</v>
      </c>
      <c r="E11" s="74">
        <f>+D11/C11</f>
        <v>0.84664170306180575</v>
      </c>
      <c r="F11" s="76"/>
    </row>
    <row r="12" spans="2:6">
      <c r="B12" s="72" t="s">
        <v>384</v>
      </c>
      <c r="C12" s="73">
        <f>32270351434/1000000</f>
        <v>32270.351434</v>
      </c>
      <c r="D12" s="73">
        <f>27290900802.06/1000000</f>
        <v>27290.900802060001</v>
      </c>
      <c r="E12" s="74">
        <f t="shared" ref="E12:E24" si="0">+D12/C12</f>
        <v>0.84569580402233691</v>
      </c>
      <c r="F12" s="76"/>
    </row>
    <row r="13" spans="2:6">
      <c r="B13" s="72" t="s">
        <v>385</v>
      </c>
      <c r="C13" s="73">
        <f>2511201409/1000000</f>
        <v>2511.2014089999998</v>
      </c>
      <c r="D13" s="73">
        <f>2154779819.24/1000000</f>
        <v>2154.7798192399996</v>
      </c>
      <c r="E13" s="74">
        <f t="shared" si="0"/>
        <v>0.85806730257373787</v>
      </c>
      <c r="F13" s="76"/>
    </row>
    <row r="14" spans="2:6">
      <c r="B14" s="72" t="s">
        <v>386</v>
      </c>
      <c r="C14" s="73">
        <f>1771112556/1000000</f>
        <v>1771.112556</v>
      </c>
      <c r="D14" s="73">
        <f>1441626088.81/1000000</f>
        <v>1441.6260888100001</v>
      </c>
      <c r="E14" s="74">
        <f t="shared" si="0"/>
        <v>0.81396638735703253</v>
      </c>
      <c r="F14" s="76"/>
    </row>
    <row r="15" spans="2:6">
      <c r="B15" s="72" t="s">
        <v>387</v>
      </c>
      <c r="C15" s="73">
        <f>2643106220/1000000</f>
        <v>2643.1062200000001</v>
      </c>
      <c r="D15" s="73">
        <f>2188752501.95/1000000</f>
        <v>2188.7525019499999</v>
      </c>
      <c r="E15" s="74">
        <f t="shared" si="0"/>
        <v>0.82809857787327212</v>
      </c>
      <c r="F15" s="76"/>
    </row>
    <row r="16" spans="2:6">
      <c r="B16" s="72" t="s">
        <v>388</v>
      </c>
      <c r="C16" s="73">
        <f>1233468715/1000000</f>
        <v>1233.468715</v>
      </c>
      <c r="D16" s="73">
        <f>1088420077.08/1000000</f>
        <v>1088.4200770799998</v>
      </c>
      <c r="E16" s="74">
        <f t="shared" si="0"/>
        <v>0.88240590445781986</v>
      </c>
      <c r="F16" s="76"/>
    </row>
    <row r="17" spans="2:6">
      <c r="B17" s="72" t="s">
        <v>389</v>
      </c>
      <c r="C17" s="73">
        <f>6328581575/1000000</f>
        <v>6328.5815750000002</v>
      </c>
      <c r="D17" s="73">
        <f>5237838275.98/1000000</f>
        <v>5237.8382759799997</v>
      </c>
      <c r="E17" s="74">
        <f t="shared" si="0"/>
        <v>0.82764806203513297</v>
      </c>
      <c r="F17" s="76"/>
    </row>
    <row r="18" spans="2:6">
      <c r="B18" s="72" t="s">
        <v>390</v>
      </c>
      <c r="C18" s="73">
        <f>1294873736/1000000</f>
        <v>1294.873736</v>
      </c>
      <c r="D18" s="73">
        <f>1132857594.41/1000000</f>
        <v>1132.85759441</v>
      </c>
      <c r="E18" s="74">
        <f t="shared" si="0"/>
        <v>0.8748788108943466</v>
      </c>
      <c r="F18" s="76"/>
    </row>
    <row r="19" spans="2:6">
      <c r="B19" s="72" t="s">
        <v>391</v>
      </c>
      <c r="C19" s="73">
        <f>7602739512/1000000</f>
        <v>7602.7395120000001</v>
      </c>
      <c r="D19" s="73">
        <f>7298955437.95/1000000</f>
        <v>7298.9554379499996</v>
      </c>
      <c r="E19" s="74">
        <f t="shared" si="0"/>
        <v>0.96004281436046646</v>
      </c>
      <c r="F19" s="76"/>
    </row>
    <row r="20" spans="2:6">
      <c r="B20" s="72" t="s">
        <v>392</v>
      </c>
      <c r="C20" s="73">
        <f>979725168/1000000</f>
        <v>979.72516800000005</v>
      </c>
      <c r="D20" s="73">
        <f>941700548.17/1000000</f>
        <v>941.70054816999993</v>
      </c>
      <c r="E20" s="74">
        <f t="shared" si="0"/>
        <v>0.96118848318695016</v>
      </c>
      <c r="F20" s="76"/>
    </row>
    <row r="21" spans="2:6" ht="17.45" customHeight="1">
      <c r="B21" s="72" t="s">
        <v>393</v>
      </c>
      <c r="C21" s="73">
        <f>41151952968.03/1000000</f>
        <v>41151.952968029997</v>
      </c>
      <c r="D21" s="73">
        <f>38729688336.39/1000000</f>
        <v>38729.688336389998</v>
      </c>
      <c r="E21" s="74">
        <f t="shared" si="0"/>
        <v>0.94113852546629317</v>
      </c>
      <c r="F21" s="76"/>
    </row>
    <row r="22" spans="2:6">
      <c r="B22" s="72" t="s">
        <v>1457</v>
      </c>
      <c r="C22" s="73">
        <f>481436346/1000000</f>
        <v>481.43634600000001</v>
      </c>
      <c r="D22" s="73">
        <f>388185078.7/1000000</f>
        <v>388.18507869999996</v>
      </c>
      <c r="E22" s="74">
        <f t="shared" si="0"/>
        <v>0.80630613356308567</v>
      </c>
      <c r="F22" s="76"/>
    </row>
    <row r="23" spans="2:6">
      <c r="B23" s="72" t="s">
        <v>394</v>
      </c>
      <c r="C23" s="73">
        <f>2124663405.8/1000000</f>
        <v>2124.6634058</v>
      </c>
      <c r="D23" s="73">
        <f>1855326535.46/1000000</f>
        <v>1855.3265354600001</v>
      </c>
      <c r="E23" s="74">
        <f t="shared" si="0"/>
        <v>0.87323315796527945</v>
      </c>
      <c r="F23" s="76"/>
    </row>
    <row r="24" spans="2:6">
      <c r="B24" s="72" t="s">
        <v>395</v>
      </c>
      <c r="C24" s="73">
        <f>1814889127.47/1000000</f>
        <v>1814.8891274699999</v>
      </c>
      <c r="D24" s="73">
        <f>1706675569.21/1000000</f>
        <v>1706.67556921</v>
      </c>
      <c r="E24" s="74">
        <f t="shared" si="0"/>
        <v>0.94037456248864515</v>
      </c>
      <c r="F24" s="76"/>
    </row>
    <row r="25" spans="2:6">
      <c r="B25" s="373" t="s">
        <v>1883</v>
      </c>
      <c r="C25" s="373"/>
      <c r="D25" s="373"/>
      <c r="E25" s="373"/>
      <c r="F25" s="373"/>
    </row>
    <row r="26" spans="2:6">
      <c r="B26" s="372" t="s">
        <v>63</v>
      </c>
      <c r="C26" s="372"/>
      <c r="D26" s="372"/>
      <c r="E26" s="372"/>
      <c r="F26" s="372"/>
    </row>
    <row r="27" spans="2:6">
      <c r="B27" s="372" t="s">
        <v>64</v>
      </c>
      <c r="C27" s="372"/>
      <c r="D27" s="372"/>
      <c r="E27" s="372"/>
      <c r="F27" s="372"/>
    </row>
    <row r="30" spans="2:6">
      <c r="C30" s="68">
        <f>+C7-'Cuadro 1-Institucional'!C6</f>
        <v>-193729496227.25003</v>
      </c>
      <c r="D30" s="68">
        <f>+D7-'Cuadro 1-Institucional'!D6</f>
        <v>-169293717804.92291</v>
      </c>
    </row>
  </sheetData>
  <mergeCells count="7">
    <mergeCell ref="B26:F26"/>
    <mergeCell ref="B27:F27"/>
    <mergeCell ref="B2:E2"/>
    <mergeCell ref="B3:E3"/>
    <mergeCell ref="B4:E4"/>
    <mergeCell ref="B5:E5"/>
    <mergeCell ref="B25:F25"/>
  </mergeCells>
  <dataValidations count="2">
    <dataValidation type="custom" allowBlank="1" showInputMessage="1" showErrorMessage="1" errorTitle="TOTAL" error="No modificar! Sale por fórmula." sqref="C7:D7" xr:uid="{E6E873ED-A757-4E9A-A522-45C40BEB004A}">
      <formula1>""""""</formula1>
    </dataValidation>
    <dataValidation type="custom" allowBlank="1" showInputMessage="1" showErrorMessage="1" errorTitle="Nivel de ejecución" error="No modificar! Sale por fórmula." sqref="E7:E24" xr:uid="{A515627E-7667-4CD5-A21C-672D3A814A6A}">
      <formula1>""""""</formula1>
    </dataValidation>
  </dataValidations>
  <pageMargins left="0.7" right="0.7" top="0.75" bottom="0.75" header="0.3" footer="0.3"/>
  <pageSetup paperSize="9" orientation="portrait" r:id="rId1"/>
  <ignoredErrors>
    <ignoredError sqref="E13:E18" evalError="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930D9B-D3C3-471F-9C36-16A21AFF403D}">
  <sheetPr>
    <tabColor rgb="FF0070C0"/>
  </sheetPr>
  <dimension ref="B3:F12"/>
  <sheetViews>
    <sheetView showGridLines="0" zoomScale="70" zoomScaleNormal="70" workbookViewId="0">
      <pane xSplit="1" ySplit="12" topLeftCell="B13" activePane="bottomRight" state="frozen"/>
      <selection pane="topRight" activeCell="B1" sqref="B1"/>
      <selection pane="bottomLeft" activeCell="A18" sqref="A18"/>
      <selection pane="bottomRight" activeCell="F11" sqref="F11"/>
    </sheetView>
  </sheetViews>
  <sheetFormatPr baseColWidth="10" defaultColWidth="11.42578125" defaultRowHeight="15"/>
  <cols>
    <col min="1" max="1" width="4.7109375" customWidth="1"/>
    <col min="2" max="2" width="34.42578125" style="18" customWidth="1"/>
    <col min="3" max="3" width="14" style="18" customWidth="1"/>
    <col min="4" max="4" width="13.140625" style="18" customWidth="1"/>
    <col min="5" max="5" width="15.7109375" style="18" customWidth="1"/>
    <col min="6" max="6" width="59.140625" customWidth="1"/>
  </cols>
  <sheetData>
    <row r="3" spans="2:6">
      <c r="B3" s="376" t="s">
        <v>69</v>
      </c>
      <c r="C3" s="376"/>
      <c r="D3" s="376"/>
      <c r="E3" s="376"/>
      <c r="F3" s="376"/>
    </row>
    <row r="4" spans="2:6">
      <c r="B4" s="369" t="s">
        <v>1449</v>
      </c>
      <c r="C4" s="369"/>
      <c r="D4" s="369"/>
      <c r="E4" s="369"/>
      <c r="F4" s="369"/>
    </row>
    <row r="5" spans="2:6">
      <c r="B5" s="369" t="s">
        <v>70</v>
      </c>
      <c r="C5" s="369"/>
      <c r="D5" s="369"/>
      <c r="E5" s="369"/>
      <c r="F5" s="369"/>
    </row>
    <row r="6" spans="2:6">
      <c r="B6" s="369" t="s">
        <v>45</v>
      </c>
      <c r="C6" s="369"/>
      <c r="D6" s="369"/>
      <c r="E6" s="369"/>
      <c r="F6" s="369"/>
    </row>
    <row r="7" spans="2:6" ht="15.75" thickBot="1">
      <c r="B7" s="370" t="s">
        <v>46</v>
      </c>
      <c r="C7" s="370"/>
      <c r="D7" s="370"/>
      <c r="E7" s="370"/>
      <c r="F7" s="370"/>
    </row>
    <row r="8" spans="2:6" ht="36.75" thickBot="1">
      <c r="B8" s="300" t="s">
        <v>1891</v>
      </c>
      <c r="C8" s="301" t="s">
        <v>71</v>
      </c>
      <c r="D8" s="301" t="s">
        <v>72</v>
      </c>
      <c r="E8" s="301" t="s">
        <v>73</v>
      </c>
      <c r="F8" s="301" t="s">
        <v>74</v>
      </c>
    </row>
    <row r="9" spans="2:6" ht="77.25" thickBot="1">
      <c r="B9" s="297" t="s">
        <v>1884</v>
      </c>
      <c r="C9" s="298">
        <v>211.94</v>
      </c>
      <c r="D9" s="298">
        <v>211.94</v>
      </c>
      <c r="E9" s="302">
        <v>1</v>
      </c>
      <c r="F9" s="299" t="s">
        <v>1885</v>
      </c>
    </row>
    <row r="10" spans="2:6" ht="63.95" customHeight="1" thickBot="1">
      <c r="B10" s="297" t="s">
        <v>1886</v>
      </c>
      <c r="C10" s="298">
        <v>74.37</v>
      </c>
      <c r="D10" s="298">
        <v>70.94</v>
      </c>
      <c r="E10" s="298">
        <v>95.38</v>
      </c>
      <c r="F10" s="299" t="s">
        <v>1887</v>
      </c>
    </row>
    <row r="11" spans="2:6" ht="167.45" customHeight="1" thickBot="1">
      <c r="B11" s="297" t="s">
        <v>1888</v>
      </c>
      <c r="C11" s="303">
        <v>30</v>
      </c>
      <c r="D11" s="303">
        <v>6.9</v>
      </c>
      <c r="E11" s="298" t="s">
        <v>1889</v>
      </c>
      <c r="F11" s="299" t="s">
        <v>1890</v>
      </c>
    </row>
    <row r="12" spans="2:6">
      <c r="B12" s="374" t="s">
        <v>1892</v>
      </c>
      <c r="C12" s="374"/>
      <c r="D12" s="374"/>
      <c r="E12" s="374"/>
      <c r="F12" s="375"/>
    </row>
  </sheetData>
  <mergeCells count="6">
    <mergeCell ref="B12:F12"/>
    <mergeCell ref="B3:F3"/>
    <mergeCell ref="B4:F4"/>
    <mergeCell ref="B5:F5"/>
    <mergeCell ref="B6:F6"/>
    <mergeCell ref="B7:F7"/>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13BA8B-8E14-4341-AACB-13F8E8107B06}">
  <sheetPr>
    <tabColor rgb="FF002060"/>
  </sheetPr>
  <dimension ref="A1:B231"/>
  <sheetViews>
    <sheetView topLeftCell="A203" workbookViewId="0">
      <selection activeCell="B6" sqref="B6"/>
    </sheetView>
  </sheetViews>
  <sheetFormatPr baseColWidth="10" defaultColWidth="11.5703125" defaultRowHeight="14.25"/>
  <cols>
    <col min="1" max="1" width="90.28515625" style="13" bestFit="1" customWidth="1"/>
    <col min="2" max="2" width="37.5703125" style="13" customWidth="1"/>
    <col min="3" max="16384" width="11.5703125" style="13"/>
  </cols>
  <sheetData>
    <row r="1" spans="1:2" ht="15">
      <c r="A1" s="14" t="s">
        <v>75</v>
      </c>
      <c r="B1" s="14" t="s">
        <v>76</v>
      </c>
    </row>
    <row r="2" spans="1:2">
      <c r="A2" s="15" t="s">
        <v>77</v>
      </c>
      <c r="B2" s="13" t="s">
        <v>78</v>
      </c>
    </row>
    <row r="3" spans="1:2">
      <c r="A3" s="15" t="s">
        <v>79</v>
      </c>
      <c r="B3" s="13" t="s">
        <v>80</v>
      </c>
    </row>
    <row r="4" spans="1:2">
      <c r="A4" s="15" t="s">
        <v>81</v>
      </c>
    </row>
    <row r="5" spans="1:2">
      <c r="A5" s="15" t="s">
        <v>82</v>
      </c>
    </row>
    <row r="6" spans="1:2">
      <c r="A6" s="15" t="s">
        <v>83</v>
      </c>
    </row>
    <row r="7" spans="1:2">
      <c r="A7" s="15" t="s">
        <v>84</v>
      </c>
    </row>
    <row r="8" spans="1:2">
      <c r="A8" s="15" t="s">
        <v>85</v>
      </c>
    </row>
    <row r="9" spans="1:2">
      <c r="A9" s="15" t="s">
        <v>86</v>
      </c>
    </row>
    <row r="10" spans="1:2">
      <c r="A10" s="15" t="s">
        <v>87</v>
      </c>
    </row>
    <row r="11" spans="1:2">
      <c r="A11" s="15" t="s">
        <v>88</v>
      </c>
    </row>
    <row r="12" spans="1:2">
      <c r="A12" s="15" t="s">
        <v>89</v>
      </c>
    </row>
    <row r="13" spans="1:2">
      <c r="A13" s="15" t="s">
        <v>90</v>
      </c>
    </row>
    <row r="14" spans="1:2">
      <c r="A14" s="15" t="s">
        <v>91</v>
      </c>
    </row>
    <row r="15" spans="1:2">
      <c r="A15" s="15" t="s">
        <v>92</v>
      </c>
    </row>
    <row r="16" spans="1:2">
      <c r="A16" s="15" t="s">
        <v>93</v>
      </c>
    </row>
    <row r="17" spans="1:1">
      <c r="A17" s="15" t="s">
        <v>94</v>
      </c>
    </row>
    <row r="18" spans="1:1">
      <c r="A18" s="15" t="s">
        <v>95</v>
      </c>
    </row>
    <row r="19" spans="1:1">
      <c r="A19" s="15" t="s">
        <v>96</v>
      </c>
    </row>
    <row r="20" spans="1:1">
      <c r="A20" s="15" t="s">
        <v>97</v>
      </c>
    </row>
    <row r="21" spans="1:1">
      <c r="A21" s="15" t="s">
        <v>98</v>
      </c>
    </row>
    <row r="22" spans="1:1">
      <c r="A22" s="15" t="s">
        <v>99</v>
      </c>
    </row>
    <row r="23" spans="1:1">
      <c r="A23" s="15" t="s">
        <v>100</v>
      </c>
    </row>
    <row r="24" spans="1:1">
      <c r="A24" s="15" t="s">
        <v>101</v>
      </c>
    </row>
    <row r="25" spans="1:1">
      <c r="A25" s="15" t="s">
        <v>102</v>
      </c>
    </row>
    <row r="26" spans="1:1">
      <c r="A26" s="15" t="s">
        <v>103</v>
      </c>
    </row>
    <row r="27" spans="1:1">
      <c r="A27" s="15" t="s">
        <v>104</v>
      </c>
    </row>
    <row r="28" spans="1:1">
      <c r="A28" s="15" t="s">
        <v>105</v>
      </c>
    </row>
    <row r="29" spans="1:1">
      <c r="A29" s="15" t="s">
        <v>106</v>
      </c>
    </row>
    <row r="30" spans="1:1">
      <c r="A30" s="15" t="s">
        <v>107</v>
      </c>
    </row>
    <row r="31" spans="1:1">
      <c r="A31" s="15" t="s">
        <v>108</v>
      </c>
    </row>
    <row r="32" spans="1:1">
      <c r="A32" s="15" t="s">
        <v>109</v>
      </c>
    </row>
    <row r="33" spans="1:1">
      <c r="A33" s="15" t="s">
        <v>110</v>
      </c>
    </row>
    <row r="34" spans="1:1">
      <c r="A34" s="15" t="s">
        <v>111</v>
      </c>
    </row>
    <row r="35" spans="1:1">
      <c r="A35" s="15" t="s">
        <v>112</v>
      </c>
    </row>
    <row r="36" spans="1:1">
      <c r="A36" s="15" t="s">
        <v>113</v>
      </c>
    </row>
    <row r="37" spans="1:1">
      <c r="A37" s="15" t="s">
        <v>114</v>
      </c>
    </row>
    <row r="38" spans="1:1">
      <c r="A38" s="15" t="s">
        <v>115</v>
      </c>
    </row>
    <row r="39" spans="1:1">
      <c r="A39" s="15" t="s">
        <v>116</v>
      </c>
    </row>
    <row r="40" spans="1:1">
      <c r="A40" s="15" t="s">
        <v>117</v>
      </c>
    </row>
    <row r="41" spans="1:1">
      <c r="A41" s="15" t="s">
        <v>118</v>
      </c>
    </row>
    <row r="42" spans="1:1">
      <c r="A42" s="15" t="s">
        <v>119</v>
      </c>
    </row>
    <row r="43" spans="1:1">
      <c r="A43" s="15" t="s">
        <v>120</v>
      </c>
    </row>
    <row r="44" spans="1:1">
      <c r="A44" s="15" t="s">
        <v>121</v>
      </c>
    </row>
    <row r="45" spans="1:1">
      <c r="A45" s="15" t="s">
        <v>122</v>
      </c>
    </row>
    <row r="46" spans="1:1">
      <c r="A46" s="15" t="s">
        <v>123</v>
      </c>
    </row>
    <row r="47" spans="1:1">
      <c r="A47" s="15" t="s">
        <v>124</v>
      </c>
    </row>
    <row r="48" spans="1:1">
      <c r="A48" s="15" t="s">
        <v>125</v>
      </c>
    </row>
    <row r="49" spans="1:1">
      <c r="A49" s="15" t="s">
        <v>126</v>
      </c>
    </row>
    <row r="50" spans="1:1">
      <c r="A50" s="15" t="s">
        <v>127</v>
      </c>
    </row>
    <row r="51" spans="1:1">
      <c r="A51" s="15" t="s">
        <v>128</v>
      </c>
    </row>
    <row r="52" spans="1:1">
      <c r="A52" s="15" t="s">
        <v>129</v>
      </c>
    </row>
    <row r="53" spans="1:1">
      <c r="A53" s="15" t="s">
        <v>130</v>
      </c>
    </row>
    <row r="54" spans="1:1">
      <c r="A54" s="15" t="s">
        <v>131</v>
      </c>
    </row>
    <row r="55" spans="1:1">
      <c r="A55" s="15" t="s">
        <v>132</v>
      </c>
    </row>
    <row r="56" spans="1:1">
      <c r="A56" s="15" t="s">
        <v>133</v>
      </c>
    </row>
    <row r="57" spans="1:1">
      <c r="A57" s="15" t="s">
        <v>134</v>
      </c>
    </row>
    <row r="58" spans="1:1">
      <c r="A58" s="15" t="s">
        <v>135</v>
      </c>
    </row>
    <row r="59" spans="1:1">
      <c r="A59" s="15" t="s">
        <v>136</v>
      </c>
    </row>
    <row r="60" spans="1:1">
      <c r="A60" s="15" t="s">
        <v>137</v>
      </c>
    </row>
    <row r="61" spans="1:1">
      <c r="A61" s="15" t="s">
        <v>138</v>
      </c>
    </row>
    <row r="62" spans="1:1">
      <c r="A62" s="15" t="s">
        <v>139</v>
      </c>
    </row>
    <row r="63" spans="1:1">
      <c r="A63" s="15" t="s">
        <v>140</v>
      </c>
    </row>
    <row r="64" spans="1:1">
      <c r="A64" s="15" t="s">
        <v>141</v>
      </c>
    </row>
    <row r="65" spans="1:1">
      <c r="A65" s="15" t="s">
        <v>142</v>
      </c>
    </row>
    <row r="66" spans="1:1">
      <c r="A66" s="15" t="s">
        <v>143</v>
      </c>
    </row>
    <row r="67" spans="1:1">
      <c r="A67" s="15" t="s">
        <v>144</v>
      </c>
    </row>
    <row r="68" spans="1:1">
      <c r="A68" s="15" t="s">
        <v>145</v>
      </c>
    </row>
    <row r="69" spans="1:1">
      <c r="A69" s="15" t="s">
        <v>146</v>
      </c>
    </row>
    <row r="70" spans="1:1">
      <c r="A70" s="15" t="s">
        <v>147</v>
      </c>
    </row>
    <row r="71" spans="1:1">
      <c r="A71" s="15" t="s">
        <v>148</v>
      </c>
    </row>
    <row r="72" spans="1:1">
      <c r="A72" s="15" t="s">
        <v>149</v>
      </c>
    </row>
    <row r="73" spans="1:1">
      <c r="A73" s="15" t="s">
        <v>150</v>
      </c>
    </row>
    <row r="74" spans="1:1">
      <c r="A74" s="15" t="s">
        <v>151</v>
      </c>
    </row>
    <row r="75" spans="1:1">
      <c r="A75" s="15" t="s">
        <v>152</v>
      </c>
    </row>
    <row r="76" spans="1:1">
      <c r="A76" s="15" t="s">
        <v>153</v>
      </c>
    </row>
    <row r="77" spans="1:1">
      <c r="A77" s="15" t="s">
        <v>154</v>
      </c>
    </row>
    <row r="78" spans="1:1">
      <c r="A78" s="15" t="s">
        <v>155</v>
      </c>
    </row>
    <row r="79" spans="1:1">
      <c r="A79" s="15" t="s">
        <v>156</v>
      </c>
    </row>
    <row r="80" spans="1:1">
      <c r="A80" s="15" t="s">
        <v>157</v>
      </c>
    </row>
    <row r="81" spans="1:1">
      <c r="A81" s="15" t="s">
        <v>158</v>
      </c>
    </row>
    <row r="82" spans="1:1">
      <c r="A82" s="15" t="s">
        <v>159</v>
      </c>
    </row>
    <row r="83" spans="1:1">
      <c r="A83" s="15" t="s">
        <v>160</v>
      </c>
    </row>
    <row r="84" spans="1:1">
      <c r="A84" s="15" t="s">
        <v>161</v>
      </c>
    </row>
    <row r="85" spans="1:1">
      <c r="A85" s="15" t="s">
        <v>162</v>
      </c>
    </row>
    <row r="86" spans="1:1">
      <c r="A86" s="15" t="s">
        <v>163</v>
      </c>
    </row>
    <row r="87" spans="1:1">
      <c r="A87" s="15" t="s">
        <v>164</v>
      </c>
    </row>
    <row r="88" spans="1:1">
      <c r="A88" s="15" t="s">
        <v>165</v>
      </c>
    </row>
    <row r="89" spans="1:1">
      <c r="A89" s="15" t="s">
        <v>166</v>
      </c>
    </row>
    <row r="90" spans="1:1">
      <c r="A90" s="15" t="s">
        <v>167</v>
      </c>
    </row>
    <row r="91" spans="1:1">
      <c r="A91" s="15" t="s">
        <v>168</v>
      </c>
    </row>
    <row r="92" spans="1:1">
      <c r="A92" s="15" t="s">
        <v>169</v>
      </c>
    </row>
    <row r="93" spans="1:1">
      <c r="A93" s="15" t="s">
        <v>170</v>
      </c>
    </row>
    <row r="94" spans="1:1">
      <c r="A94" s="15" t="s">
        <v>171</v>
      </c>
    </row>
    <row r="95" spans="1:1">
      <c r="A95" s="15" t="s">
        <v>172</v>
      </c>
    </row>
    <row r="96" spans="1:1">
      <c r="A96" s="15" t="s">
        <v>173</v>
      </c>
    </row>
    <row r="97" spans="1:1">
      <c r="A97" s="15" t="s">
        <v>174</v>
      </c>
    </row>
    <row r="98" spans="1:1">
      <c r="A98" s="15" t="s">
        <v>175</v>
      </c>
    </row>
    <row r="99" spans="1:1">
      <c r="A99" s="15" t="s">
        <v>176</v>
      </c>
    </row>
    <row r="100" spans="1:1">
      <c r="A100" s="15" t="s">
        <v>177</v>
      </c>
    </row>
    <row r="101" spans="1:1">
      <c r="A101" s="15" t="s">
        <v>178</v>
      </c>
    </row>
    <row r="102" spans="1:1">
      <c r="A102" s="15" t="s">
        <v>179</v>
      </c>
    </row>
    <row r="103" spans="1:1">
      <c r="A103" s="15" t="s">
        <v>180</v>
      </c>
    </row>
    <row r="104" spans="1:1">
      <c r="A104" s="15" t="s">
        <v>181</v>
      </c>
    </row>
    <row r="105" spans="1:1">
      <c r="A105" s="15" t="s">
        <v>182</v>
      </c>
    </row>
    <row r="106" spans="1:1">
      <c r="A106" s="15" t="s">
        <v>183</v>
      </c>
    </row>
    <row r="107" spans="1:1">
      <c r="A107" s="15" t="s">
        <v>184</v>
      </c>
    </row>
    <row r="108" spans="1:1">
      <c r="A108" s="15" t="s">
        <v>185</v>
      </c>
    </row>
    <row r="109" spans="1:1">
      <c r="A109" s="15" t="s">
        <v>186</v>
      </c>
    </row>
    <row r="110" spans="1:1">
      <c r="A110" s="15" t="s">
        <v>187</v>
      </c>
    </row>
    <row r="111" spans="1:1">
      <c r="A111" s="15" t="s">
        <v>188</v>
      </c>
    </row>
    <row r="112" spans="1:1">
      <c r="A112" s="15" t="s">
        <v>189</v>
      </c>
    </row>
    <row r="113" spans="1:1">
      <c r="A113" s="15" t="s">
        <v>190</v>
      </c>
    </row>
    <row r="114" spans="1:1">
      <c r="A114" s="15" t="s">
        <v>191</v>
      </c>
    </row>
    <row r="115" spans="1:1">
      <c r="A115" s="15" t="s">
        <v>192</v>
      </c>
    </row>
    <row r="116" spans="1:1">
      <c r="A116" s="15" t="s">
        <v>193</v>
      </c>
    </row>
    <row r="117" spans="1:1">
      <c r="A117" s="15" t="s">
        <v>194</v>
      </c>
    </row>
    <row r="118" spans="1:1">
      <c r="A118" s="15" t="s">
        <v>195</v>
      </c>
    </row>
    <row r="119" spans="1:1">
      <c r="A119" s="15" t="s">
        <v>196</v>
      </c>
    </row>
    <row r="120" spans="1:1">
      <c r="A120" s="15" t="s">
        <v>197</v>
      </c>
    </row>
    <row r="121" spans="1:1">
      <c r="A121" s="15" t="s">
        <v>198</v>
      </c>
    </row>
    <row r="122" spans="1:1">
      <c r="A122" s="15" t="s">
        <v>199</v>
      </c>
    </row>
    <row r="123" spans="1:1">
      <c r="A123" s="15" t="s">
        <v>200</v>
      </c>
    </row>
    <row r="124" spans="1:1">
      <c r="A124" s="15" t="s">
        <v>201</v>
      </c>
    </row>
    <row r="125" spans="1:1">
      <c r="A125" s="15" t="s">
        <v>201</v>
      </c>
    </row>
    <row r="126" spans="1:1">
      <c r="A126" s="15" t="s">
        <v>202</v>
      </c>
    </row>
    <row r="127" spans="1:1">
      <c r="A127" s="15" t="s">
        <v>202</v>
      </c>
    </row>
    <row r="128" spans="1:1">
      <c r="A128" s="15" t="s">
        <v>203</v>
      </c>
    </row>
    <row r="129" spans="1:1">
      <c r="A129" s="15" t="s">
        <v>204</v>
      </c>
    </row>
    <row r="130" spans="1:1">
      <c r="A130" s="15" t="s">
        <v>205</v>
      </c>
    </row>
    <row r="131" spans="1:1">
      <c r="A131" s="15" t="s">
        <v>206</v>
      </c>
    </row>
    <row r="132" spans="1:1">
      <c r="A132" s="15" t="s">
        <v>207</v>
      </c>
    </row>
    <row r="133" spans="1:1">
      <c r="A133" s="15" t="s">
        <v>208</v>
      </c>
    </row>
    <row r="134" spans="1:1">
      <c r="A134" s="15" t="s">
        <v>209</v>
      </c>
    </row>
    <row r="135" spans="1:1">
      <c r="A135" s="15" t="s">
        <v>210</v>
      </c>
    </row>
    <row r="136" spans="1:1">
      <c r="A136" s="15" t="s">
        <v>211</v>
      </c>
    </row>
    <row r="137" spans="1:1">
      <c r="A137" s="15" t="s">
        <v>212</v>
      </c>
    </row>
    <row r="138" spans="1:1">
      <c r="A138" s="15" t="s">
        <v>213</v>
      </c>
    </row>
    <row r="139" spans="1:1">
      <c r="A139" s="15" t="s">
        <v>214</v>
      </c>
    </row>
    <row r="140" spans="1:1">
      <c r="A140" s="15" t="s">
        <v>215</v>
      </c>
    </row>
    <row r="141" spans="1:1">
      <c r="A141" s="15" t="s">
        <v>216</v>
      </c>
    </row>
    <row r="142" spans="1:1">
      <c r="A142" s="15" t="s">
        <v>217</v>
      </c>
    </row>
    <row r="143" spans="1:1">
      <c r="A143" s="15" t="s">
        <v>218</v>
      </c>
    </row>
    <row r="144" spans="1:1">
      <c r="A144" s="15" t="s">
        <v>219</v>
      </c>
    </row>
    <row r="145" spans="1:1">
      <c r="A145" s="15" t="s">
        <v>220</v>
      </c>
    </row>
    <row r="146" spans="1:1">
      <c r="A146" s="15" t="s">
        <v>221</v>
      </c>
    </row>
    <row r="147" spans="1:1">
      <c r="A147" s="15" t="s">
        <v>222</v>
      </c>
    </row>
    <row r="148" spans="1:1">
      <c r="A148" s="15" t="s">
        <v>223</v>
      </c>
    </row>
    <row r="149" spans="1:1">
      <c r="A149" s="15" t="s">
        <v>224</v>
      </c>
    </row>
    <row r="150" spans="1:1">
      <c r="A150" s="15" t="s">
        <v>225</v>
      </c>
    </row>
    <row r="151" spans="1:1">
      <c r="A151" s="15" t="s">
        <v>226</v>
      </c>
    </row>
    <row r="152" spans="1:1">
      <c r="A152" s="15" t="s">
        <v>227</v>
      </c>
    </row>
    <row r="153" spans="1:1">
      <c r="A153" s="15" t="s">
        <v>228</v>
      </c>
    </row>
    <row r="154" spans="1:1">
      <c r="A154" s="15" t="s">
        <v>229</v>
      </c>
    </row>
    <row r="155" spans="1:1">
      <c r="A155" s="15" t="s">
        <v>230</v>
      </c>
    </row>
    <row r="156" spans="1:1">
      <c r="A156" s="15" t="s">
        <v>231</v>
      </c>
    </row>
    <row r="157" spans="1:1">
      <c r="A157" s="15" t="s">
        <v>232</v>
      </c>
    </row>
    <row r="158" spans="1:1">
      <c r="A158" s="15" t="s">
        <v>233</v>
      </c>
    </row>
    <row r="159" spans="1:1">
      <c r="A159" s="15" t="s">
        <v>234</v>
      </c>
    </row>
    <row r="160" spans="1:1">
      <c r="A160" s="15" t="s">
        <v>235</v>
      </c>
    </row>
    <row r="161" spans="1:1">
      <c r="A161" s="15" t="s">
        <v>236</v>
      </c>
    </row>
    <row r="162" spans="1:1">
      <c r="A162" s="15" t="s">
        <v>237</v>
      </c>
    </row>
    <row r="163" spans="1:1">
      <c r="A163" s="15" t="s">
        <v>238</v>
      </c>
    </row>
    <row r="164" spans="1:1">
      <c r="A164" s="15" t="s">
        <v>239</v>
      </c>
    </row>
    <row r="165" spans="1:1">
      <c r="A165" s="15" t="s">
        <v>240</v>
      </c>
    </row>
    <row r="166" spans="1:1">
      <c r="A166" s="15" t="s">
        <v>241</v>
      </c>
    </row>
    <row r="167" spans="1:1">
      <c r="A167" s="15" t="s">
        <v>242</v>
      </c>
    </row>
    <row r="168" spans="1:1">
      <c r="A168" s="15" t="s">
        <v>243</v>
      </c>
    </row>
    <row r="169" spans="1:1">
      <c r="A169" s="15" t="s">
        <v>244</v>
      </c>
    </row>
    <row r="170" spans="1:1">
      <c r="A170" s="15" t="s">
        <v>245</v>
      </c>
    </row>
    <row r="171" spans="1:1">
      <c r="A171" s="15" t="s">
        <v>246</v>
      </c>
    </row>
    <row r="172" spans="1:1">
      <c r="A172" s="15" t="s">
        <v>247</v>
      </c>
    </row>
    <row r="173" spans="1:1">
      <c r="A173" s="15" t="s">
        <v>248</v>
      </c>
    </row>
    <row r="174" spans="1:1">
      <c r="A174" s="15" t="s">
        <v>249</v>
      </c>
    </row>
    <row r="175" spans="1:1">
      <c r="A175" s="15" t="s">
        <v>250</v>
      </c>
    </row>
    <row r="176" spans="1:1">
      <c r="A176" s="15" t="s">
        <v>251</v>
      </c>
    </row>
    <row r="177" spans="1:1">
      <c r="A177" s="15" t="s">
        <v>252</v>
      </c>
    </row>
    <row r="178" spans="1:1">
      <c r="A178" s="15" t="s">
        <v>253</v>
      </c>
    </row>
    <row r="179" spans="1:1">
      <c r="A179" s="15" t="s">
        <v>254</v>
      </c>
    </row>
    <row r="180" spans="1:1">
      <c r="A180" s="15" t="s">
        <v>255</v>
      </c>
    </row>
    <row r="181" spans="1:1">
      <c r="A181" s="15" t="s">
        <v>256</v>
      </c>
    </row>
    <row r="182" spans="1:1">
      <c r="A182" s="15" t="s">
        <v>257</v>
      </c>
    </row>
    <row r="183" spans="1:1">
      <c r="A183" s="15" t="s">
        <v>258</v>
      </c>
    </row>
    <row r="184" spans="1:1">
      <c r="A184" s="15" t="s">
        <v>259</v>
      </c>
    </row>
    <row r="185" spans="1:1">
      <c r="A185" s="15" t="s">
        <v>260</v>
      </c>
    </row>
    <row r="186" spans="1:1">
      <c r="A186" s="15" t="s">
        <v>261</v>
      </c>
    </row>
    <row r="187" spans="1:1">
      <c r="A187" s="15" t="s">
        <v>262</v>
      </c>
    </row>
    <row r="188" spans="1:1">
      <c r="A188" s="15" t="s">
        <v>263</v>
      </c>
    </row>
    <row r="189" spans="1:1">
      <c r="A189" s="15" t="s">
        <v>264</v>
      </c>
    </row>
    <row r="190" spans="1:1">
      <c r="A190" s="15" t="s">
        <v>265</v>
      </c>
    </row>
    <row r="191" spans="1:1">
      <c r="A191" s="15" t="s">
        <v>266</v>
      </c>
    </row>
    <row r="192" spans="1:1">
      <c r="A192" s="15" t="s">
        <v>267</v>
      </c>
    </row>
    <row r="193" spans="1:1">
      <c r="A193" s="15" t="s">
        <v>268</v>
      </c>
    </row>
    <row r="194" spans="1:1">
      <c r="A194" s="15" t="s">
        <v>269</v>
      </c>
    </row>
    <row r="195" spans="1:1">
      <c r="A195" s="15" t="s">
        <v>270</v>
      </c>
    </row>
    <row r="196" spans="1:1">
      <c r="A196" s="15" t="s">
        <v>271</v>
      </c>
    </row>
    <row r="197" spans="1:1">
      <c r="A197" s="15" t="s">
        <v>272</v>
      </c>
    </row>
    <row r="198" spans="1:1">
      <c r="A198" s="15" t="s">
        <v>273</v>
      </c>
    </row>
    <row r="199" spans="1:1">
      <c r="A199" s="15" t="s">
        <v>274</v>
      </c>
    </row>
    <row r="200" spans="1:1">
      <c r="A200" s="15" t="s">
        <v>275</v>
      </c>
    </row>
    <row r="201" spans="1:1">
      <c r="A201" s="15" t="s">
        <v>276</v>
      </c>
    </row>
    <row r="202" spans="1:1">
      <c r="A202" s="15" t="s">
        <v>277</v>
      </c>
    </row>
    <row r="203" spans="1:1">
      <c r="A203" s="15" t="s">
        <v>278</v>
      </c>
    </row>
    <row r="204" spans="1:1">
      <c r="A204" s="15" t="s">
        <v>279</v>
      </c>
    </row>
    <row r="205" spans="1:1">
      <c r="A205" s="15" t="s">
        <v>280</v>
      </c>
    </row>
    <row r="206" spans="1:1">
      <c r="A206" s="15" t="s">
        <v>281</v>
      </c>
    </row>
    <row r="207" spans="1:1">
      <c r="A207" s="15" t="s">
        <v>282</v>
      </c>
    </row>
    <row r="208" spans="1:1">
      <c r="A208" s="15" t="s">
        <v>283</v>
      </c>
    </row>
    <row r="209" spans="1:1">
      <c r="A209" s="15" t="s">
        <v>284</v>
      </c>
    </row>
    <row r="210" spans="1:1">
      <c r="A210" s="15" t="s">
        <v>285</v>
      </c>
    </row>
    <row r="211" spans="1:1">
      <c r="A211" s="15" t="s">
        <v>286</v>
      </c>
    </row>
    <row r="212" spans="1:1">
      <c r="A212" s="15" t="s">
        <v>287</v>
      </c>
    </row>
    <row r="213" spans="1:1">
      <c r="A213" s="15" t="s">
        <v>288</v>
      </c>
    </row>
    <row r="214" spans="1:1">
      <c r="A214" s="15" t="s">
        <v>289</v>
      </c>
    </row>
    <row r="215" spans="1:1">
      <c r="A215" s="15" t="s">
        <v>290</v>
      </c>
    </row>
    <row r="216" spans="1:1">
      <c r="A216" s="15" t="s">
        <v>291</v>
      </c>
    </row>
    <row r="217" spans="1:1">
      <c r="A217" s="15" t="s">
        <v>292</v>
      </c>
    </row>
    <row r="218" spans="1:1">
      <c r="A218" s="15" t="s">
        <v>293</v>
      </c>
    </row>
    <row r="219" spans="1:1">
      <c r="A219" s="15" t="s">
        <v>294</v>
      </c>
    </row>
    <row r="220" spans="1:1">
      <c r="A220" s="15" t="s">
        <v>295</v>
      </c>
    </row>
    <row r="221" spans="1:1">
      <c r="A221" s="15" t="s">
        <v>296</v>
      </c>
    </row>
    <row r="222" spans="1:1">
      <c r="A222" s="15" t="s">
        <v>297</v>
      </c>
    </row>
    <row r="223" spans="1:1">
      <c r="A223" s="15" t="s">
        <v>298</v>
      </c>
    </row>
    <row r="224" spans="1:1">
      <c r="A224" s="15" t="s">
        <v>299</v>
      </c>
    </row>
    <row r="225" spans="1:1">
      <c r="A225" s="15" t="s">
        <v>300</v>
      </c>
    </row>
    <row r="226" spans="1:1">
      <c r="A226" s="15" t="s">
        <v>301</v>
      </c>
    </row>
    <row r="227" spans="1:1">
      <c r="A227" s="15" t="s">
        <v>302</v>
      </c>
    </row>
    <row r="228" spans="1:1">
      <c r="A228" s="15" t="s">
        <v>303</v>
      </c>
    </row>
    <row r="229" spans="1:1">
      <c r="A229" s="15" t="s">
        <v>304</v>
      </c>
    </row>
    <row r="230" spans="1:1">
      <c r="A230" s="15" t="s">
        <v>305</v>
      </c>
    </row>
    <row r="231" spans="1:1">
      <c r="A231" s="15" t="s">
        <v>306</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FDF0DF-7289-45AC-B6A2-7C439F6E2A80}">
  <sheetPr>
    <tabColor rgb="FF0070C0"/>
  </sheetPr>
  <dimension ref="B1:E25"/>
  <sheetViews>
    <sheetView showGridLines="0" workbookViewId="0">
      <selection activeCell="C23" sqref="C23"/>
    </sheetView>
  </sheetViews>
  <sheetFormatPr baseColWidth="10" defaultColWidth="11.42578125" defaultRowHeight="15"/>
  <cols>
    <col min="1" max="1" width="4.42578125" customWidth="1"/>
    <col min="2" max="2" width="64.42578125" customWidth="1"/>
    <col min="3" max="3" width="14.28515625" customWidth="1"/>
    <col min="4" max="4" width="26.28515625" customWidth="1"/>
  </cols>
  <sheetData>
    <row r="1" spans="2:4" ht="9.6" customHeight="1"/>
    <row r="2" spans="2:4">
      <c r="B2" s="377" t="s">
        <v>307</v>
      </c>
      <c r="C2" s="377"/>
      <c r="D2" s="377"/>
    </row>
    <row r="3" spans="2:4">
      <c r="B3" s="378" t="s">
        <v>1449</v>
      </c>
      <c r="C3" s="378"/>
      <c r="D3" s="378"/>
    </row>
    <row r="4" spans="2:4">
      <c r="B4" s="369" t="s">
        <v>308</v>
      </c>
      <c r="C4" s="369"/>
      <c r="D4" s="369"/>
    </row>
    <row r="5" spans="2:4">
      <c r="B5" s="379" t="s">
        <v>46</v>
      </c>
      <c r="C5" s="379"/>
      <c r="D5" s="379"/>
    </row>
    <row r="6" spans="2:4" ht="7.15" customHeight="1" thickBot="1"/>
    <row r="7" spans="2:4" ht="25.5">
      <c r="B7" s="5" t="s">
        <v>309</v>
      </c>
      <c r="C7" s="6" t="s">
        <v>310</v>
      </c>
      <c r="D7" s="7" t="s">
        <v>311</v>
      </c>
    </row>
    <row r="8" spans="2:4" ht="15.75" thickBot="1">
      <c r="B8" s="304" t="s">
        <v>1474</v>
      </c>
      <c r="C8" s="305">
        <v>10.4</v>
      </c>
      <c r="D8" s="305" t="s">
        <v>78</v>
      </c>
    </row>
    <row r="9" spans="2:4" ht="15.75" thickBot="1">
      <c r="B9" s="304" t="s">
        <v>1475</v>
      </c>
      <c r="C9" s="305">
        <v>2.4900000000000002</v>
      </c>
      <c r="D9" s="305" t="s">
        <v>78</v>
      </c>
    </row>
    <row r="10" spans="2:4" ht="15.75" thickBot="1">
      <c r="B10" s="304" t="s">
        <v>112</v>
      </c>
      <c r="C10" s="305">
        <v>7.58</v>
      </c>
      <c r="D10" s="305" t="s">
        <v>78</v>
      </c>
    </row>
    <row r="11" spans="2:4" ht="15.75" thickBot="1">
      <c r="B11" s="304" t="s">
        <v>1476</v>
      </c>
      <c r="C11" s="305">
        <v>4.8499999999999996</v>
      </c>
      <c r="D11" s="305" t="s">
        <v>78</v>
      </c>
    </row>
    <row r="12" spans="2:4" ht="15.75" thickBot="1">
      <c r="B12" s="304" t="s">
        <v>1477</v>
      </c>
      <c r="C12" s="305">
        <v>0.2</v>
      </c>
      <c r="D12" s="305" t="s">
        <v>78</v>
      </c>
    </row>
    <row r="13" spans="2:4" ht="15.75" thickBot="1">
      <c r="B13" s="304" t="s">
        <v>131</v>
      </c>
      <c r="C13" s="305">
        <v>2.5</v>
      </c>
      <c r="D13" s="305" t="s">
        <v>78</v>
      </c>
    </row>
    <row r="14" spans="2:4" ht="15.75" thickBot="1">
      <c r="B14" s="304" t="s">
        <v>1478</v>
      </c>
      <c r="C14" s="305">
        <v>2</v>
      </c>
      <c r="D14" s="305" t="s">
        <v>78</v>
      </c>
    </row>
    <row r="15" spans="2:4" ht="15.75" thickBot="1">
      <c r="B15" s="304" t="s">
        <v>171</v>
      </c>
      <c r="C15" s="305">
        <v>0.42</v>
      </c>
      <c r="D15" s="305" t="s">
        <v>78</v>
      </c>
    </row>
    <row r="16" spans="2:4" ht="15.75" thickBot="1">
      <c r="B16" s="304" t="s">
        <v>176</v>
      </c>
      <c r="C16" s="305">
        <v>0.37</v>
      </c>
      <c r="D16" s="305" t="s">
        <v>78</v>
      </c>
    </row>
    <row r="17" spans="2:5" ht="15.75" thickBot="1">
      <c r="B17" s="304" t="s">
        <v>181</v>
      </c>
      <c r="C17" s="305">
        <v>0.43</v>
      </c>
      <c r="D17" s="305" t="s">
        <v>78</v>
      </c>
    </row>
    <row r="18" spans="2:5" ht="15.75" thickBot="1">
      <c r="B18" s="304" t="s">
        <v>1881</v>
      </c>
      <c r="C18" s="305">
        <v>31.24</v>
      </c>
      <c r="D18" s="305"/>
    </row>
    <row r="19" spans="2:5">
      <c r="B19" s="380" t="s">
        <v>1479</v>
      </c>
      <c r="C19" s="380"/>
      <c r="D19" s="380"/>
      <c r="E19" s="12"/>
    </row>
    <row r="20" spans="2:5" ht="15.75" thickBot="1"/>
    <row r="21" spans="2:5" ht="15.75" thickBot="1">
      <c r="B21" s="13" t="s">
        <v>78</v>
      </c>
      <c r="C21" s="17">
        <f>+SUMIF($D$8:$D$18,B21,$C$8:$C$18)</f>
        <v>31.240000000000002</v>
      </c>
    </row>
    <row r="22" spans="2:5" ht="15.75" thickBot="1">
      <c r="B22" s="13"/>
    </row>
    <row r="23" spans="2:5" ht="15.75" thickBot="1">
      <c r="B23" s="13" t="s">
        <v>80</v>
      </c>
      <c r="C23" s="17">
        <f>+SUMIF($D$8:$D$18,B23,$C$8:$C$18)</f>
        <v>0</v>
      </c>
    </row>
    <row r="24" spans="2:5" ht="15.75" thickBot="1">
      <c r="B24" s="13"/>
    </row>
    <row r="25" spans="2:5" ht="15.75" thickBot="1">
      <c r="B25" s="13" t="s">
        <v>312</v>
      </c>
      <c r="C25" s="16">
        <f>+C23+C21</f>
        <v>31.240000000000002</v>
      </c>
    </row>
  </sheetData>
  <mergeCells count="5">
    <mergeCell ref="B2:D2"/>
    <mergeCell ref="B3:D3"/>
    <mergeCell ref="B4:D4"/>
    <mergeCell ref="B5:D5"/>
    <mergeCell ref="B19:D19"/>
  </mergeCells>
  <dataValidations count="3">
    <dataValidation type="custom" allowBlank="1" showInputMessage="1" showErrorMessage="1" error="No modificar! Sale por fórmula" sqref="C25" xr:uid="{7B984C28-63C9-4E4A-81BD-B7B3B4C35C17}">
      <formula1>""""""</formula1>
    </dataValidation>
    <dataValidation type="custom" allowBlank="1" showInputMessage="1" showErrorMessage="1" error="No modificar! Sale por fórmula." sqref="C23 C21" xr:uid="{8FFE4E6F-0EFE-49BF-BB09-A4BF0BD70FDF}">
      <formula1>""""""</formula1>
    </dataValidation>
    <dataValidation type="custom" allowBlank="1" showInputMessage="1" showErrorMessage="1" error="No ajustar por favor!" sqref="B21 B23" xr:uid="{A20CB73B-9634-4D50-9550-9685B0C8F201}">
      <formula1>""""""</formula1>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6C0B77-FCE7-430F-AEAA-D5DCF3FE11CA}">
  <sheetPr>
    <tabColor rgb="FF0070C0"/>
  </sheetPr>
  <dimension ref="B3:E11"/>
  <sheetViews>
    <sheetView showGridLines="0" zoomScale="87" zoomScaleNormal="87" workbookViewId="0">
      <pane xSplit="1" ySplit="11" topLeftCell="B12" activePane="bottomRight" state="frozen"/>
      <selection pane="topRight" activeCell="B1" sqref="B1"/>
      <selection pane="bottomLeft" activeCell="A12" sqref="A12"/>
      <selection pane="bottomRight" activeCell="B10" sqref="B10:E10"/>
    </sheetView>
  </sheetViews>
  <sheetFormatPr baseColWidth="10" defaultColWidth="11.42578125" defaultRowHeight="15"/>
  <cols>
    <col min="1" max="1" width="8.140625" customWidth="1"/>
    <col min="2" max="2" width="16" customWidth="1"/>
    <col min="3" max="3" width="14.7109375" customWidth="1"/>
    <col min="4" max="4" width="12.7109375" customWidth="1"/>
    <col min="5" max="5" width="54.28515625" customWidth="1"/>
  </cols>
  <sheetData>
    <row r="3" spans="2:5">
      <c r="B3" s="383" t="s">
        <v>313</v>
      </c>
      <c r="C3" s="383"/>
      <c r="D3" s="383"/>
      <c r="E3" s="383"/>
    </row>
    <row r="4" spans="2:5">
      <c r="B4" s="384" t="s">
        <v>1449</v>
      </c>
      <c r="C4" s="384"/>
      <c r="D4" s="384"/>
      <c r="E4" s="384"/>
    </row>
    <row r="5" spans="2:5">
      <c r="B5" s="369" t="s">
        <v>314</v>
      </c>
      <c r="C5" s="369"/>
      <c r="D5" s="369"/>
      <c r="E5" s="369"/>
    </row>
    <row r="6" spans="2:5" ht="15.75" thickBot="1">
      <c r="B6" s="379" t="s">
        <v>315</v>
      </c>
      <c r="C6" s="379"/>
      <c r="D6" s="379"/>
      <c r="E6" s="379"/>
    </row>
    <row r="7" spans="2:5" ht="54.75" customHeight="1" thickBot="1">
      <c r="B7" s="312" t="s">
        <v>1952</v>
      </c>
      <c r="C7" s="312" t="s">
        <v>1953</v>
      </c>
      <c r="D7" s="312" t="s">
        <v>1954</v>
      </c>
      <c r="E7" s="312" t="s">
        <v>316</v>
      </c>
    </row>
    <row r="8" spans="2:5" ht="100.5" customHeight="1">
      <c r="B8" s="385">
        <v>6744.24</v>
      </c>
      <c r="C8" s="385">
        <v>5945.83</v>
      </c>
      <c r="D8" s="387">
        <v>0.88160000000000005</v>
      </c>
      <c r="E8" s="311" t="s">
        <v>1950</v>
      </c>
    </row>
    <row r="9" spans="2:5" ht="156.94999999999999" customHeight="1" thickBot="1">
      <c r="B9" s="386"/>
      <c r="C9" s="386"/>
      <c r="D9" s="388"/>
      <c r="E9" s="310" t="s">
        <v>1951</v>
      </c>
    </row>
    <row r="10" spans="2:5">
      <c r="B10" s="381" t="s">
        <v>1955</v>
      </c>
      <c r="C10" s="381"/>
      <c r="D10" s="381"/>
      <c r="E10" s="381"/>
    </row>
    <row r="11" spans="2:5">
      <c r="B11" s="382" t="s">
        <v>317</v>
      </c>
      <c r="C11" s="382"/>
      <c r="D11" s="382"/>
      <c r="E11" s="382"/>
    </row>
  </sheetData>
  <mergeCells count="9">
    <mergeCell ref="B10:E10"/>
    <mergeCell ref="B11:E11"/>
    <mergeCell ref="B3:E3"/>
    <mergeCell ref="B4:E4"/>
    <mergeCell ref="B5:E5"/>
    <mergeCell ref="B6:E6"/>
    <mergeCell ref="B8:B9"/>
    <mergeCell ref="C8:C9"/>
    <mergeCell ref="D8:D9"/>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AD61BB-CA48-498B-8570-91B654F0A0E2}">
  <sheetPr>
    <tabColor rgb="FF0070C0"/>
  </sheetPr>
  <dimension ref="B2:D47"/>
  <sheetViews>
    <sheetView showGridLines="0" zoomScale="76" zoomScaleNormal="76" workbookViewId="0">
      <selection activeCell="B8" sqref="B8"/>
    </sheetView>
  </sheetViews>
  <sheetFormatPr baseColWidth="10" defaultColWidth="11.42578125" defaultRowHeight="15"/>
  <cols>
    <col min="1" max="1" width="4.7109375" customWidth="1"/>
    <col min="2" max="2" width="81.42578125" customWidth="1"/>
    <col min="4" max="4" width="86.28515625" customWidth="1"/>
  </cols>
  <sheetData>
    <row r="2" spans="2:4">
      <c r="B2" s="377" t="s">
        <v>1384</v>
      </c>
      <c r="C2" s="377"/>
      <c r="D2" s="377"/>
    </row>
    <row r="3" spans="2:4">
      <c r="B3" s="369" t="s">
        <v>1449</v>
      </c>
      <c r="C3" s="369"/>
      <c r="D3" s="369"/>
    </row>
    <row r="4" spans="2:4">
      <c r="B4" s="369" t="s">
        <v>314</v>
      </c>
      <c r="C4" s="369"/>
      <c r="D4" s="369"/>
    </row>
    <row r="5" spans="2:4" ht="15.75" thickBot="1">
      <c r="B5" s="396" t="s">
        <v>315</v>
      </c>
      <c r="C5" s="396"/>
      <c r="D5" s="396"/>
    </row>
    <row r="6" spans="2:4" ht="26.25" thickBot="1">
      <c r="B6" s="322" t="s">
        <v>318</v>
      </c>
      <c r="C6" s="322" t="s">
        <v>1893</v>
      </c>
      <c r="D6" s="322" t="s">
        <v>319</v>
      </c>
    </row>
    <row r="7" spans="2:4" ht="39" thickBot="1">
      <c r="B7" s="313" t="s">
        <v>1894</v>
      </c>
      <c r="C7" s="306">
        <v>34.85</v>
      </c>
      <c r="D7" s="317" t="s">
        <v>1895</v>
      </c>
    </row>
    <row r="8" spans="2:4" ht="26.25" thickBot="1">
      <c r="B8" s="313" t="s">
        <v>1896</v>
      </c>
      <c r="C8" s="306">
        <v>13.24</v>
      </c>
      <c r="D8" s="317" t="s">
        <v>1895</v>
      </c>
    </row>
    <row r="9" spans="2:4" ht="15.75" thickBot="1">
      <c r="B9" s="313" t="s">
        <v>1897</v>
      </c>
      <c r="C9" s="306">
        <v>166.64</v>
      </c>
      <c r="D9" s="317" t="s">
        <v>1898</v>
      </c>
    </row>
    <row r="10" spans="2:4" ht="26.25" thickBot="1">
      <c r="B10" s="313" t="s">
        <v>1899</v>
      </c>
      <c r="C10" s="306">
        <v>77.709999999999994</v>
      </c>
      <c r="D10" s="317" t="s">
        <v>1900</v>
      </c>
    </row>
    <row r="11" spans="2:4" ht="26.25" thickBot="1">
      <c r="B11" s="314" t="s">
        <v>1901</v>
      </c>
      <c r="C11" s="298">
        <v>469.19</v>
      </c>
      <c r="D11" s="310" t="s">
        <v>1902</v>
      </c>
    </row>
    <row r="12" spans="2:4" ht="15.75" thickBot="1">
      <c r="B12" s="314" t="s">
        <v>1903</v>
      </c>
      <c r="C12" s="298">
        <v>437.73</v>
      </c>
      <c r="D12" s="310" t="s">
        <v>1904</v>
      </c>
    </row>
    <row r="13" spans="2:4" ht="15.75" thickBot="1">
      <c r="B13" s="313" t="s">
        <v>1905</v>
      </c>
      <c r="C13" s="306">
        <v>590.95000000000005</v>
      </c>
      <c r="D13" s="317" t="s">
        <v>1906</v>
      </c>
    </row>
    <row r="14" spans="2:4" ht="15.75" thickBot="1">
      <c r="B14" s="313" t="s">
        <v>1907</v>
      </c>
      <c r="C14" s="306">
        <v>192</v>
      </c>
      <c r="D14" s="317" t="s">
        <v>1908</v>
      </c>
    </row>
    <row r="15" spans="2:4" ht="15.75" thickBot="1">
      <c r="B15" s="313" t="s">
        <v>1909</v>
      </c>
      <c r="C15" s="306">
        <v>130.19999999999999</v>
      </c>
      <c r="D15" s="317" t="s">
        <v>1908</v>
      </c>
    </row>
    <row r="16" spans="2:4" ht="39" thickBot="1">
      <c r="B16" s="314" t="s">
        <v>1910</v>
      </c>
      <c r="C16" s="298">
        <v>0</v>
      </c>
      <c r="D16" s="310" t="s">
        <v>1911</v>
      </c>
    </row>
    <row r="17" spans="2:4" ht="39" thickBot="1">
      <c r="B17" s="313" t="s">
        <v>1912</v>
      </c>
      <c r="C17" s="306">
        <v>35.04</v>
      </c>
      <c r="D17" s="317" t="s">
        <v>1913</v>
      </c>
    </row>
    <row r="18" spans="2:4" ht="51.75" thickBot="1">
      <c r="B18" s="315" t="s">
        <v>1914</v>
      </c>
      <c r="C18" s="306">
        <v>0</v>
      </c>
      <c r="D18" s="317" t="s">
        <v>1915</v>
      </c>
    </row>
    <row r="19" spans="2:4" ht="39" thickBot="1">
      <c r="B19" s="315" t="s">
        <v>1916</v>
      </c>
      <c r="C19" s="306">
        <v>1000</v>
      </c>
      <c r="D19" s="317" t="s">
        <v>1917</v>
      </c>
    </row>
    <row r="20" spans="2:4" ht="26.25" thickBot="1">
      <c r="B20" s="313" t="s">
        <v>1918</v>
      </c>
      <c r="C20" s="306">
        <v>33.08</v>
      </c>
      <c r="D20" s="317" t="s">
        <v>1919</v>
      </c>
    </row>
    <row r="21" spans="2:4" ht="26.25" thickBot="1">
      <c r="B21" s="313" t="s">
        <v>1920</v>
      </c>
      <c r="C21" s="306">
        <v>4.28</v>
      </c>
      <c r="D21" s="317" t="s">
        <v>320</v>
      </c>
    </row>
    <row r="22" spans="2:4" ht="25.5">
      <c r="B22" s="393" t="s">
        <v>1921</v>
      </c>
      <c r="C22" s="389">
        <v>1</v>
      </c>
      <c r="D22" s="318" t="s">
        <v>1922</v>
      </c>
    </row>
    <row r="23" spans="2:4">
      <c r="B23" s="394"/>
      <c r="C23" s="390"/>
      <c r="D23" s="318" t="s">
        <v>1923</v>
      </c>
    </row>
    <row r="24" spans="2:4">
      <c r="B24" s="394"/>
      <c r="C24" s="390"/>
      <c r="D24" s="318" t="s">
        <v>1924</v>
      </c>
    </row>
    <row r="25" spans="2:4">
      <c r="B25" s="394"/>
      <c r="C25" s="390"/>
      <c r="D25" s="318" t="s">
        <v>1925</v>
      </c>
    </row>
    <row r="26" spans="2:4" ht="15.75" thickBot="1">
      <c r="B26" s="395"/>
      <c r="C26" s="391"/>
      <c r="D26" s="317" t="s">
        <v>1926</v>
      </c>
    </row>
    <row r="27" spans="2:4">
      <c r="B27" s="393" t="s">
        <v>1927</v>
      </c>
      <c r="C27" s="389">
        <v>42.5</v>
      </c>
      <c r="D27" s="318" t="s">
        <v>1928</v>
      </c>
    </row>
    <row r="28" spans="2:4" ht="25.5">
      <c r="B28" s="394"/>
      <c r="C28" s="390"/>
      <c r="D28" s="318" t="s">
        <v>1929</v>
      </c>
    </row>
    <row r="29" spans="2:4">
      <c r="B29" s="394"/>
      <c r="C29" s="390"/>
      <c r="D29" s="318" t="s">
        <v>1930</v>
      </c>
    </row>
    <row r="30" spans="2:4" ht="25.5">
      <c r="B30" s="394"/>
      <c r="C30" s="390"/>
      <c r="D30" s="318" t="s">
        <v>1931</v>
      </c>
    </row>
    <row r="31" spans="2:4" ht="25.5">
      <c r="B31" s="394"/>
      <c r="C31" s="390"/>
      <c r="D31" s="318" t="s">
        <v>1932</v>
      </c>
    </row>
    <row r="32" spans="2:4" ht="15.75" thickBot="1">
      <c r="B32" s="395"/>
      <c r="C32" s="391"/>
      <c r="D32" s="317" t="s">
        <v>1933</v>
      </c>
    </row>
    <row r="33" spans="2:4" ht="77.25" thickBot="1">
      <c r="B33" s="313" t="s">
        <v>1934</v>
      </c>
      <c r="C33" s="306">
        <v>42.97</v>
      </c>
      <c r="D33" s="317" t="s">
        <v>1935</v>
      </c>
    </row>
    <row r="34" spans="2:4" ht="51">
      <c r="B34" s="393" t="s">
        <v>1936</v>
      </c>
      <c r="C34" s="389">
        <v>2404.0700000000002</v>
      </c>
      <c r="D34" s="318" t="s">
        <v>1937</v>
      </c>
    </row>
    <row r="35" spans="2:4" ht="26.25" thickBot="1">
      <c r="B35" s="395"/>
      <c r="C35" s="391"/>
      <c r="D35" s="317" t="s">
        <v>1938</v>
      </c>
    </row>
    <row r="36" spans="2:4" ht="38.25">
      <c r="B36" s="393" t="s">
        <v>1939</v>
      </c>
      <c r="C36" s="389">
        <v>152.29</v>
      </c>
      <c r="D36" s="318" t="s">
        <v>1940</v>
      </c>
    </row>
    <row r="37" spans="2:4">
      <c r="B37" s="394"/>
      <c r="C37" s="390"/>
      <c r="D37" s="318" t="s">
        <v>1941</v>
      </c>
    </row>
    <row r="38" spans="2:4">
      <c r="B38" s="394"/>
      <c r="C38" s="390"/>
      <c r="D38" s="318" t="s">
        <v>1942</v>
      </c>
    </row>
    <row r="39" spans="2:4">
      <c r="B39" s="394"/>
      <c r="C39" s="390"/>
      <c r="D39" s="318" t="s">
        <v>1943</v>
      </c>
    </row>
    <row r="40" spans="2:4" ht="15.75" thickBot="1">
      <c r="B40" s="395"/>
      <c r="C40" s="391"/>
      <c r="D40" s="317" t="s">
        <v>1944</v>
      </c>
    </row>
    <row r="41" spans="2:4" ht="51">
      <c r="B41" s="316" t="s">
        <v>1957</v>
      </c>
      <c r="C41" s="389">
        <v>61.59</v>
      </c>
      <c r="D41" s="318" t="s">
        <v>1945</v>
      </c>
    </row>
    <row r="42" spans="2:4" ht="51">
      <c r="B42" s="316"/>
      <c r="C42" s="390"/>
      <c r="D42" s="318" t="s">
        <v>1946</v>
      </c>
    </row>
    <row r="43" spans="2:4" ht="64.5" thickBot="1">
      <c r="B43" s="309"/>
      <c r="C43" s="391"/>
      <c r="D43" s="317" t="s">
        <v>1947</v>
      </c>
    </row>
    <row r="44" spans="2:4" ht="64.5" thickBot="1">
      <c r="B44" s="316" t="s">
        <v>1948</v>
      </c>
      <c r="C44" s="308">
        <v>56.49</v>
      </c>
      <c r="D44" s="318" t="s">
        <v>1949</v>
      </c>
    </row>
    <row r="45" spans="2:4" ht="15.75" thickBot="1">
      <c r="B45" s="320" t="s">
        <v>1956</v>
      </c>
      <c r="C45" s="319">
        <f>SUM(C7:C44)</f>
        <v>5945.8200000000006</v>
      </c>
      <c r="D45" s="321"/>
    </row>
    <row r="46" spans="2:4">
      <c r="B46" s="392" t="s">
        <v>1958</v>
      </c>
      <c r="C46" s="392"/>
      <c r="D46" s="392"/>
    </row>
    <row r="47" spans="2:4">
      <c r="B47" s="392" t="s">
        <v>1959</v>
      </c>
      <c r="C47" s="392"/>
      <c r="D47" s="392"/>
    </row>
  </sheetData>
  <mergeCells count="15">
    <mergeCell ref="B2:D2"/>
    <mergeCell ref="B3:D3"/>
    <mergeCell ref="B4:D4"/>
    <mergeCell ref="B5:D5"/>
    <mergeCell ref="B22:B26"/>
    <mergeCell ref="C22:C26"/>
    <mergeCell ref="C41:C43"/>
    <mergeCell ref="B46:D46"/>
    <mergeCell ref="B47:D47"/>
    <mergeCell ref="B27:B32"/>
    <mergeCell ref="C27:C32"/>
    <mergeCell ref="B34:B35"/>
    <mergeCell ref="C34:C35"/>
    <mergeCell ref="B36:B40"/>
    <mergeCell ref="C36:C40"/>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106C9B-801D-4937-92B9-0641783B6E12}">
  <sheetPr>
    <tabColor rgb="FFFFC000"/>
  </sheetPr>
  <dimension ref="B1:F394"/>
  <sheetViews>
    <sheetView showGridLines="0" topLeftCell="A109" workbookViewId="0">
      <selection activeCell="F22" sqref="F22"/>
    </sheetView>
  </sheetViews>
  <sheetFormatPr baseColWidth="10" defaultColWidth="11.42578125" defaultRowHeight="15"/>
  <cols>
    <col min="1" max="1" width="5.28515625" customWidth="1"/>
    <col min="2" max="2" width="26.7109375" customWidth="1"/>
    <col min="3" max="3" width="14.7109375" customWidth="1"/>
    <col min="4" max="4" width="15.7109375" customWidth="1"/>
    <col min="5" max="5" width="13.85546875" style="19" customWidth="1"/>
  </cols>
  <sheetData>
    <row r="1" spans="2:6">
      <c r="B1" s="76"/>
      <c r="C1" s="76"/>
      <c r="D1" s="76"/>
      <c r="E1" s="97"/>
      <c r="F1" s="76"/>
    </row>
    <row r="2" spans="2:6">
      <c r="B2" s="368" t="s">
        <v>44</v>
      </c>
      <c r="C2" s="368"/>
      <c r="D2" s="368"/>
      <c r="E2" s="368"/>
      <c r="F2" s="76"/>
    </row>
    <row r="3" spans="2:6">
      <c r="B3" s="384" t="s">
        <v>1387</v>
      </c>
      <c r="C3" s="384"/>
      <c r="D3" s="384"/>
      <c r="E3" s="384"/>
      <c r="F3" s="76"/>
    </row>
    <row r="4" spans="2:6">
      <c r="B4" s="369" t="s">
        <v>45</v>
      </c>
      <c r="C4" s="369"/>
      <c r="D4" s="369"/>
      <c r="E4" s="369"/>
      <c r="F4" s="76"/>
    </row>
    <row r="5" spans="2:6" ht="15.75" thickBot="1">
      <c r="B5" s="370" t="s">
        <v>46</v>
      </c>
      <c r="C5" s="370"/>
      <c r="D5" s="370"/>
      <c r="E5" s="370"/>
      <c r="F5" s="76"/>
    </row>
    <row r="6" spans="2:6" ht="27">
      <c r="B6" s="3" t="s">
        <v>30</v>
      </c>
      <c r="C6" s="1" t="s">
        <v>1385</v>
      </c>
      <c r="D6" s="2" t="s">
        <v>1386</v>
      </c>
      <c r="E6" s="1" t="s">
        <v>49</v>
      </c>
      <c r="F6" s="76"/>
    </row>
    <row r="7" spans="2:6" ht="17.45" customHeight="1">
      <c r="B7" s="79" t="s">
        <v>50</v>
      </c>
      <c r="C7" s="80">
        <f>+C8+C9</f>
        <v>1962.8950930000001</v>
      </c>
      <c r="D7" s="80">
        <f>+D8+D9</f>
        <v>1730.5480447700004</v>
      </c>
      <c r="E7" s="81">
        <f>+D7/C7</f>
        <v>0.88163042994065921</v>
      </c>
      <c r="F7" s="76"/>
    </row>
    <row r="8" spans="2:6" ht="17.45" customHeight="1">
      <c r="B8" s="82" t="s">
        <v>51</v>
      </c>
      <c r="C8" s="73">
        <v>0</v>
      </c>
      <c r="D8" s="73">
        <v>0</v>
      </c>
      <c r="E8" s="98">
        <v>0</v>
      </c>
      <c r="F8" s="76"/>
    </row>
    <row r="9" spans="2:6" ht="17.45" customHeight="1">
      <c r="B9" s="79" t="s">
        <v>52</v>
      </c>
      <c r="C9" s="80">
        <f>SUM(C10:C19)</f>
        <v>1962.8950930000001</v>
      </c>
      <c r="D9" s="80">
        <f>SUM(D10:D19)</f>
        <v>1730.5480447700004</v>
      </c>
      <c r="E9" s="81">
        <f t="shared" ref="E9:E16" si="0">+D9/C9</f>
        <v>0.88163042994065921</v>
      </c>
      <c r="F9" s="76"/>
    </row>
    <row r="10" spans="2:6" ht="17.45" customHeight="1">
      <c r="B10" s="85" t="s">
        <v>53</v>
      </c>
      <c r="C10" s="73">
        <v>1817.1071460000001</v>
      </c>
      <c r="D10" s="73">
        <v>1628.5316785</v>
      </c>
      <c r="E10" s="84">
        <f t="shared" si="0"/>
        <v>0.89622215293406804</v>
      </c>
      <c r="F10" s="76"/>
    </row>
    <row r="11" spans="2:6" ht="17.45" customHeight="1">
      <c r="B11" s="85" t="s">
        <v>54</v>
      </c>
      <c r="C11" s="73">
        <v>74.873165</v>
      </c>
      <c r="D11" s="73">
        <v>59.79242902</v>
      </c>
      <c r="E11" s="84">
        <f t="shared" si="0"/>
        <v>0.79858289709003216</v>
      </c>
      <c r="F11" s="76"/>
    </row>
    <row r="12" spans="2:6" ht="17.45" customHeight="1">
      <c r="B12" s="85" t="s">
        <v>55</v>
      </c>
      <c r="C12" s="73">
        <v>3.3039770000000002</v>
      </c>
      <c r="D12" s="73">
        <v>1.45039031</v>
      </c>
      <c r="E12" s="84">
        <f t="shared" si="0"/>
        <v>0.43898317391434621</v>
      </c>
      <c r="F12" s="76"/>
    </row>
    <row r="13" spans="2:6" ht="17.45" customHeight="1">
      <c r="B13" s="85" t="s">
        <v>56</v>
      </c>
      <c r="C13" s="73">
        <v>0</v>
      </c>
      <c r="D13" s="73">
        <v>0</v>
      </c>
      <c r="E13" s="98">
        <v>0</v>
      </c>
      <c r="F13" s="76"/>
    </row>
    <row r="14" spans="2:6" ht="17.45" customHeight="1">
      <c r="B14" s="85" t="s">
        <v>57</v>
      </c>
      <c r="C14" s="73">
        <v>0</v>
      </c>
      <c r="D14" s="73">
        <v>0</v>
      </c>
      <c r="E14" s="98">
        <v>0</v>
      </c>
      <c r="F14" s="76"/>
    </row>
    <row r="15" spans="2:6" ht="17.45" customHeight="1">
      <c r="B15" s="85" t="s">
        <v>58</v>
      </c>
      <c r="C15" s="73">
        <v>3.9372669999999999</v>
      </c>
      <c r="D15" s="73">
        <v>2.0325341799999999</v>
      </c>
      <c r="E15" s="84">
        <f t="shared" si="0"/>
        <v>0.5162297045133083</v>
      </c>
      <c r="F15" s="76"/>
    </row>
    <row r="16" spans="2:6" ht="17.45" customHeight="1">
      <c r="B16" s="85" t="s">
        <v>59</v>
      </c>
      <c r="C16" s="73">
        <v>63.673538000000001</v>
      </c>
      <c r="D16" s="73">
        <v>38.741012759999997</v>
      </c>
      <c r="E16" s="84">
        <f t="shared" si="0"/>
        <v>0.60843191656791551</v>
      </c>
      <c r="F16" s="76"/>
    </row>
    <row r="17" spans="2:6" ht="17.45" customHeight="1">
      <c r="B17" s="85" t="s">
        <v>60</v>
      </c>
      <c r="C17" s="73">
        <v>0</v>
      </c>
      <c r="D17" s="73">
        <v>0</v>
      </c>
      <c r="E17" s="98">
        <v>0</v>
      </c>
      <c r="F17" s="76"/>
    </row>
    <row r="18" spans="2:6" ht="17.45" customHeight="1">
      <c r="B18" s="85" t="s">
        <v>61</v>
      </c>
      <c r="C18" s="73">
        <v>0</v>
      </c>
      <c r="D18" s="73">
        <v>0</v>
      </c>
      <c r="E18" s="98">
        <v>0</v>
      </c>
      <c r="F18" s="76"/>
    </row>
    <row r="19" spans="2:6" ht="17.45" customHeight="1">
      <c r="B19" s="85" t="s">
        <v>62</v>
      </c>
      <c r="C19" s="83">
        <v>0</v>
      </c>
      <c r="D19" s="83">
        <v>0</v>
      </c>
      <c r="E19" s="83">
        <v>0</v>
      </c>
      <c r="F19" s="76"/>
    </row>
    <row r="20" spans="2:6" ht="27.95" customHeight="1">
      <c r="B20" s="397" t="s">
        <v>1960</v>
      </c>
      <c r="C20" s="397"/>
      <c r="D20" s="397"/>
      <c r="E20" s="397"/>
      <c r="F20" s="307"/>
    </row>
    <row r="21" spans="2:6" ht="27.6" customHeight="1">
      <c r="B21" s="397" t="s">
        <v>63</v>
      </c>
      <c r="C21" s="397"/>
      <c r="D21" s="397"/>
      <c r="E21" s="397"/>
      <c r="F21" s="289"/>
    </row>
    <row r="22" spans="2:6" ht="39.75" customHeight="1">
      <c r="B22" s="397" t="s">
        <v>64</v>
      </c>
      <c r="C22" s="397"/>
      <c r="D22" s="397"/>
      <c r="E22" s="397"/>
      <c r="F22" s="307"/>
    </row>
    <row r="23" spans="2:6">
      <c r="B23" s="76"/>
      <c r="C23" s="76"/>
      <c r="D23" s="76"/>
      <c r="E23" s="97"/>
      <c r="F23" s="76"/>
    </row>
    <row r="24" spans="2:6">
      <c r="B24" s="76"/>
      <c r="C24" s="76"/>
      <c r="D24" s="76"/>
      <c r="E24" s="97"/>
      <c r="F24" s="76"/>
    </row>
    <row r="25" spans="2:6">
      <c r="B25" s="368" t="s">
        <v>44</v>
      </c>
      <c r="C25" s="368"/>
      <c r="D25" s="368"/>
      <c r="E25" s="368"/>
      <c r="F25" s="76"/>
    </row>
    <row r="26" spans="2:6">
      <c r="B26" s="369" t="s">
        <v>381</v>
      </c>
      <c r="C26" s="369"/>
      <c r="D26" s="369"/>
      <c r="E26" s="369"/>
      <c r="F26" s="76"/>
    </row>
    <row r="27" spans="2:6">
      <c r="B27" s="369" t="s">
        <v>45</v>
      </c>
      <c r="C27" s="369"/>
      <c r="D27" s="369"/>
      <c r="E27" s="369"/>
      <c r="F27" s="76"/>
    </row>
    <row r="28" spans="2:6" ht="15.75" thickBot="1">
      <c r="B28" s="370" t="s">
        <v>46</v>
      </c>
      <c r="C28" s="370"/>
      <c r="D28" s="370"/>
      <c r="E28" s="370"/>
      <c r="F28" s="76"/>
    </row>
    <row r="29" spans="2:6" ht="27">
      <c r="B29" s="3" t="s">
        <v>30</v>
      </c>
      <c r="C29" s="1" t="s">
        <v>1385</v>
      </c>
      <c r="D29" s="2" t="s">
        <v>1386</v>
      </c>
      <c r="E29" s="1" t="s">
        <v>49</v>
      </c>
      <c r="F29" s="76"/>
    </row>
    <row r="30" spans="2:6" s="23" customFormat="1" ht="17.45" customHeight="1">
      <c r="B30" s="86" t="s">
        <v>50</v>
      </c>
      <c r="C30" s="80">
        <f>+C31+C32</f>
        <v>3559.2271020000003</v>
      </c>
      <c r="D30" s="80">
        <f>+D31+D32</f>
        <v>3232.7441244299998</v>
      </c>
      <c r="E30" s="81">
        <f>+D30/C30</f>
        <v>0.90827138358590742</v>
      </c>
      <c r="F30" s="78"/>
    </row>
    <row r="31" spans="2:6" s="23" customFormat="1" ht="17.45" customHeight="1">
      <c r="B31" s="87" t="s">
        <v>51</v>
      </c>
      <c r="C31" s="73">
        <v>0</v>
      </c>
      <c r="D31" s="73">
        <v>0</v>
      </c>
      <c r="E31" s="73">
        <v>0</v>
      </c>
      <c r="F31" s="78"/>
    </row>
    <row r="32" spans="2:6" s="23" customFormat="1" ht="17.45" customHeight="1">
      <c r="B32" s="86" t="s">
        <v>52</v>
      </c>
      <c r="C32" s="80">
        <f>SUM(C33:C42)</f>
        <v>3559.2271020000003</v>
      </c>
      <c r="D32" s="80">
        <f>SUM(D33:D42)</f>
        <v>3232.7441244299998</v>
      </c>
      <c r="E32" s="81">
        <f t="shared" ref="E32:E38" si="1">+D32/C32</f>
        <v>0.90827138358590742</v>
      </c>
      <c r="F32" s="78"/>
    </row>
    <row r="33" spans="2:6" s="23" customFormat="1" ht="17.45" customHeight="1">
      <c r="B33" s="87" t="s">
        <v>53</v>
      </c>
      <c r="C33" s="73">
        <v>2727.1663370000001</v>
      </c>
      <c r="D33" s="73">
        <v>2564.2209421999996</v>
      </c>
      <c r="E33" s="84">
        <f t="shared" si="1"/>
        <v>0.94025102444640496</v>
      </c>
      <c r="F33" s="78"/>
    </row>
    <row r="34" spans="2:6" s="23" customFormat="1" ht="17.45" customHeight="1">
      <c r="B34" s="87" t="s">
        <v>54</v>
      </c>
      <c r="C34" s="73">
        <v>416.19992100000002</v>
      </c>
      <c r="D34" s="73">
        <v>269.19172914999996</v>
      </c>
      <c r="E34" s="84">
        <f t="shared" si="1"/>
        <v>0.64678467142236662</v>
      </c>
      <c r="F34" s="78"/>
    </row>
    <row r="35" spans="2:6" s="23" customFormat="1" ht="17.45" customHeight="1">
      <c r="B35" s="87" t="s">
        <v>55</v>
      </c>
      <c r="C35" s="73">
        <v>21.590599000000001</v>
      </c>
      <c r="D35" s="73">
        <v>19.372272590000001</v>
      </c>
      <c r="E35" s="84">
        <f t="shared" si="1"/>
        <v>0.89725498537581105</v>
      </c>
      <c r="F35" s="78"/>
    </row>
    <row r="36" spans="2:6" s="23" customFormat="1" ht="17.45" customHeight="1">
      <c r="B36" s="87" t="s">
        <v>56</v>
      </c>
      <c r="C36" s="73">
        <v>0</v>
      </c>
      <c r="D36" s="73">
        <v>0</v>
      </c>
      <c r="E36" s="73">
        <v>0</v>
      </c>
      <c r="F36" s="78"/>
    </row>
    <row r="37" spans="2:6" s="23" customFormat="1" ht="17.45" customHeight="1">
      <c r="B37" s="87" t="s">
        <v>57</v>
      </c>
      <c r="C37" s="73">
        <v>0</v>
      </c>
      <c r="D37" s="73">
        <v>0</v>
      </c>
      <c r="E37" s="73">
        <v>0</v>
      </c>
      <c r="F37" s="78"/>
    </row>
    <row r="38" spans="2:6" s="23" customFormat="1" ht="17.45" customHeight="1">
      <c r="B38" s="87" t="s">
        <v>58</v>
      </c>
      <c r="C38" s="73">
        <v>394.27024499999999</v>
      </c>
      <c r="D38" s="73">
        <v>379.95918048999999</v>
      </c>
      <c r="E38" s="84">
        <f t="shared" si="1"/>
        <v>0.96370239780585021</v>
      </c>
      <c r="F38" s="78"/>
    </row>
    <row r="39" spans="2:6" s="23" customFormat="1" ht="17.45" customHeight="1">
      <c r="B39" s="87" t="s">
        <v>59</v>
      </c>
      <c r="C39" s="73">
        <v>0</v>
      </c>
      <c r="D39" s="73">
        <v>0</v>
      </c>
      <c r="E39" s="73">
        <v>0</v>
      </c>
      <c r="F39" s="78"/>
    </row>
    <row r="40" spans="2:6" s="23" customFormat="1" ht="17.45" customHeight="1">
      <c r="B40" s="87" t="s">
        <v>60</v>
      </c>
      <c r="C40" s="73">
        <v>0</v>
      </c>
      <c r="D40" s="73">
        <v>0</v>
      </c>
      <c r="E40" s="73">
        <v>0</v>
      </c>
      <c r="F40" s="78"/>
    </row>
    <row r="41" spans="2:6" s="23" customFormat="1" ht="17.45" customHeight="1">
      <c r="B41" s="87" t="s">
        <v>61</v>
      </c>
      <c r="C41" s="73">
        <v>0</v>
      </c>
      <c r="D41" s="73">
        <v>0</v>
      </c>
      <c r="E41" s="73">
        <v>0</v>
      </c>
      <c r="F41" s="78"/>
    </row>
    <row r="42" spans="2:6" s="23" customFormat="1" ht="17.45" customHeight="1">
      <c r="B42" s="87" t="s">
        <v>62</v>
      </c>
      <c r="C42" s="83">
        <v>0</v>
      </c>
      <c r="D42" s="83">
        <v>0</v>
      </c>
      <c r="E42" s="83">
        <v>0</v>
      </c>
      <c r="F42" s="78"/>
    </row>
    <row r="43" spans="2:6" ht="27.95" customHeight="1">
      <c r="B43" s="397" t="s">
        <v>1961</v>
      </c>
      <c r="C43" s="397"/>
      <c r="D43" s="397"/>
      <c r="E43" s="397"/>
      <c r="F43" s="307"/>
    </row>
    <row r="44" spans="2:6" ht="27.6" customHeight="1">
      <c r="B44" s="397" t="s">
        <v>63</v>
      </c>
      <c r="C44" s="397"/>
      <c r="D44" s="397"/>
      <c r="E44" s="397"/>
      <c r="F44" s="289"/>
    </row>
    <row r="45" spans="2:6" ht="27.6" customHeight="1">
      <c r="B45" s="397" t="s">
        <v>64</v>
      </c>
      <c r="C45" s="397"/>
      <c r="D45" s="397"/>
      <c r="E45" s="397"/>
      <c r="F45" s="307"/>
    </row>
    <row r="46" spans="2:6">
      <c r="B46" s="76"/>
      <c r="C46" s="76"/>
      <c r="D46" s="76"/>
      <c r="E46" s="97"/>
      <c r="F46" s="76"/>
    </row>
    <row r="47" spans="2:6">
      <c r="B47" s="76"/>
      <c r="C47" s="76"/>
      <c r="D47" s="76"/>
      <c r="E47" s="97"/>
      <c r="F47" s="76"/>
    </row>
    <row r="48" spans="2:6">
      <c r="B48" s="368" t="s">
        <v>44</v>
      </c>
      <c r="C48" s="368"/>
      <c r="D48" s="368"/>
      <c r="E48" s="368"/>
      <c r="F48" s="76"/>
    </row>
    <row r="49" spans="2:6">
      <c r="B49" s="384" t="s">
        <v>382</v>
      </c>
      <c r="C49" s="384"/>
      <c r="D49" s="384"/>
      <c r="E49" s="384"/>
      <c r="F49" s="76"/>
    </row>
    <row r="50" spans="2:6">
      <c r="B50" s="369" t="s">
        <v>45</v>
      </c>
      <c r="C50" s="369"/>
      <c r="D50" s="369"/>
      <c r="E50" s="369"/>
      <c r="F50" s="76"/>
    </row>
    <row r="51" spans="2:6" ht="15.75" thickBot="1">
      <c r="B51" s="370" t="s">
        <v>46</v>
      </c>
      <c r="C51" s="370"/>
      <c r="D51" s="370"/>
      <c r="E51" s="370"/>
      <c r="F51" s="76"/>
    </row>
    <row r="52" spans="2:6" ht="27">
      <c r="B52" s="3" t="s">
        <v>30</v>
      </c>
      <c r="C52" s="1" t="s">
        <v>1385</v>
      </c>
      <c r="D52" s="2" t="s">
        <v>1386</v>
      </c>
      <c r="E52" s="1" t="s">
        <v>49</v>
      </c>
      <c r="F52" s="76"/>
    </row>
    <row r="53" spans="2:6" s="23" customFormat="1" ht="17.45" customHeight="1">
      <c r="B53" s="86" t="s">
        <v>50</v>
      </c>
      <c r="C53" s="80">
        <f>+C54+C55</f>
        <v>2515.2595429999997</v>
      </c>
      <c r="D53" s="80">
        <f>+D54+D55</f>
        <v>2193.6778781100002</v>
      </c>
      <c r="E53" s="81">
        <f>+D53/C53</f>
        <v>0.87214772098371895</v>
      </c>
      <c r="F53" s="78"/>
    </row>
    <row r="54" spans="2:6" s="23" customFormat="1" ht="17.45" customHeight="1">
      <c r="B54" s="87" t="s">
        <v>51</v>
      </c>
      <c r="C54" s="73">
        <v>0</v>
      </c>
      <c r="D54" s="73">
        <v>0</v>
      </c>
      <c r="E54" s="98">
        <v>0</v>
      </c>
      <c r="F54" s="78"/>
    </row>
    <row r="55" spans="2:6" s="23" customFormat="1" ht="17.45" customHeight="1">
      <c r="B55" s="86" t="s">
        <v>52</v>
      </c>
      <c r="C55" s="80">
        <f>SUM(C56:C65)</f>
        <v>2515.2595429999997</v>
      </c>
      <c r="D55" s="80">
        <f>SUM(D56:D65)</f>
        <v>2193.6778781100002</v>
      </c>
      <c r="E55" s="81">
        <f t="shared" ref="E55:E62" si="2">+D55/C55</f>
        <v>0.87214772098371895</v>
      </c>
      <c r="F55" s="78"/>
    </row>
    <row r="56" spans="2:6" s="23" customFormat="1" ht="17.45" customHeight="1">
      <c r="B56" s="87" t="s">
        <v>53</v>
      </c>
      <c r="C56" s="73">
        <v>1248.0448879999999</v>
      </c>
      <c r="D56" s="73">
        <v>1137.0161753499999</v>
      </c>
      <c r="E56" s="84">
        <f t="shared" si="2"/>
        <v>0.91103788516138695</v>
      </c>
      <c r="F56" s="78"/>
    </row>
    <row r="57" spans="2:6" s="23" customFormat="1" ht="17.45" customHeight="1">
      <c r="B57" s="87" t="s">
        <v>54</v>
      </c>
      <c r="C57" s="73">
        <v>1134.3437859999999</v>
      </c>
      <c r="D57" s="73">
        <v>989.44045124000002</v>
      </c>
      <c r="E57" s="84">
        <f t="shared" si="2"/>
        <v>0.87225800806740617</v>
      </c>
      <c r="F57" s="78"/>
    </row>
    <row r="58" spans="2:6" s="23" customFormat="1" ht="17.45" customHeight="1">
      <c r="B58" s="87" t="s">
        <v>55</v>
      </c>
      <c r="C58" s="73">
        <v>21.337150000000001</v>
      </c>
      <c r="D58" s="73">
        <v>16.699294470000002</v>
      </c>
      <c r="E58" s="84">
        <f t="shared" si="2"/>
        <v>0.78263940919944797</v>
      </c>
      <c r="F58" s="78"/>
    </row>
    <row r="59" spans="2:6" s="23" customFormat="1" ht="17.45" customHeight="1">
      <c r="B59" s="87" t="s">
        <v>56</v>
      </c>
      <c r="C59" s="73">
        <v>0</v>
      </c>
      <c r="D59" s="73">
        <v>0</v>
      </c>
      <c r="E59" s="98">
        <v>0</v>
      </c>
      <c r="F59" s="78"/>
    </row>
    <row r="60" spans="2:6" s="23" customFormat="1" ht="17.45" customHeight="1">
      <c r="B60" s="87" t="s">
        <v>57</v>
      </c>
      <c r="C60" s="73">
        <v>0</v>
      </c>
      <c r="D60" s="73">
        <v>0</v>
      </c>
      <c r="E60" s="98">
        <v>0</v>
      </c>
      <c r="F60" s="78"/>
    </row>
    <row r="61" spans="2:6" s="23" customFormat="1" ht="17.45" customHeight="1">
      <c r="B61" s="87" t="s">
        <v>58</v>
      </c>
      <c r="C61" s="73">
        <v>35.042499999999997</v>
      </c>
      <c r="D61" s="73">
        <v>32.991604219999999</v>
      </c>
      <c r="E61" s="84">
        <f t="shared" si="2"/>
        <v>0.94147404494542353</v>
      </c>
      <c r="F61" s="78"/>
    </row>
    <row r="62" spans="2:6" s="23" customFormat="1" ht="17.45" customHeight="1">
      <c r="B62" s="87" t="s">
        <v>59</v>
      </c>
      <c r="C62" s="73">
        <v>76.491219000000001</v>
      </c>
      <c r="D62" s="73">
        <v>17.530352829999998</v>
      </c>
      <c r="E62" s="84">
        <f t="shared" si="2"/>
        <v>0.22918124536621645</v>
      </c>
      <c r="F62" s="78"/>
    </row>
    <row r="63" spans="2:6" s="23" customFormat="1" ht="17.45" customHeight="1">
      <c r="B63" s="87" t="s">
        <v>60</v>
      </c>
      <c r="C63" s="73">
        <v>0</v>
      </c>
      <c r="D63" s="73">
        <v>0</v>
      </c>
      <c r="E63" s="98">
        <v>0</v>
      </c>
      <c r="F63" s="78"/>
    </row>
    <row r="64" spans="2:6" s="23" customFormat="1" ht="17.45" customHeight="1">
      <c r="B64" s="87" t="s">
        <v>61</v>
      </c>
      <c r="C64" s="73">
        <v>0</v>
      </c>
      <c r="D64" s="73">
        <v>0</v>
      </c>
      <c r="E64" s="98">
        <v>0</v>
      </c>
      <c r="F64" s="78"/>
    </row>
    <row r="65" spans="2:6" s="23" customFormat="1" ht="17.45" customHeight="1">
      <c r="B65" s="87" t="s">
        <v>62</v>
      </c>
      <c r="C65" s="83">
        <v>0</v>
      </c>
      <c r="D65" s="83">
        <v>0</v>
      </c>
      <c r="E65" s="99">
        <v>0</v>
      </c>
      <c r="F65" s="78"/>
    </row>
    <row r="66" spans="2:6">
      <c r="B66" s="397" t="s">
        <v>1962</v>
      </c>
      <c r="C66" s="397"/>
      <c r="D66" s="397"/>
      <c r="E66" s="397"/>
      <c r="F66" s="307"/>
    </row>
    <row r="67" spans="2:6" ht="27.6" customHeight="1">
      <c r="B67" s="397" t="s">
        <v>63</v>
      </c>
      <c r="C67" s="397"/>
      <c r="D67" s="397"/>
      <c r="E67" s="397"/>
      <c r="F67" s="289"/>
    </row>
    <row r="68" spans="2:6" ht="27.6" customHeight="1">
      <c r="B68" s="397" t="s">
        <v>64</v>
      </c>
      <c r="C68" s="397"/>
      <c r="D68" s="397"/>
      <c r="E68" s="397"/>
      <c r="F68" s="307"/>
    </row>
    <row r="69" spans="2:6">
      <c r="B69" s="76"/>
      <c r="C69" s="76"/>
      <c r="D69" s="76"/>
      <c r="E69" s="97"/>
      <c r="F69" s="76"/>
    </row>
    <row r="70" spans="2:6">
      <c r="B70" s="76"/>
      <c r="C70" s="76"/>
      <c r="D70" s="76"/>
      <c r="E70" s="97"/>
      <c r="F70" s="76"/>
    </row>
    <row r="71" spans="2:6">
      <c r="B71" s="368" t="s">
        <v>44</v>
      </c>
      <c r="C71" s="368"/>
      <c r="D71" s="368"/>
      <c r="E71" s="368"/>
      <c r="F71" s="76"/>
    </row>
    <row r="72" spans="2:6">
      <c r="B72" s="384" t="s">
        <v>383</v>
      </c>
      <c r="C72" s="384"/>
      <c r="D72" s="384"/>
      <c r="E72" s="384"/>
      <c r="F72" s="76"/>
    </row>
    <row r="73" spans="2:6">
      <c r="B73" s="369" t="s">
        <v>45</v>
      </c>
      <c r="C73" s="369"/>
      <c r="D73" s="369"/>
      <c r="E73" s="369"/>
      <c r="F73" s="76"/>
    </row>
    <row r="74" spans="2:6" ht="15.75" thickBot="1">
      <c r="B74" s="370" t="s">
        <v>46</v>
      </c>
      <c r="C74" s="370"/>
      <c r="D74" s="370"/>
      <c r="E74" s="370"/>
      <c r="F74" s="76"/>
    </row>
    <row r="75" spans="2:6" ht="27">
      <c r="B75" s="3" t="s">
        <v>30</v>
      </c>
      <c r="C75" s="1" t="s">
        <v>1385</v>
      </c>
      <c r="D75" s="2" t="s">
        <v>1386</v>
      </c>
      <c r="E75" s="1" t="s">
        <v>49</v>
      </c>
      <c r="F75" s="76"/>
    </row>
    <row r="76" spans="2:6" s="23" customFormat="1" ht="17.45" customHeight="1">
      <c r="B76" s="86" t="s">
        <v>50</v>
      </c>
      <c r="C76" s="80">
        <f>+C77+C78</f>
        <v>83390.739529219994</v>
      </c>
      <c r="D76" s="80">
        <f>+D77+D78</f>
        <v>70681.210386089995</v>
      </c>
      <c r="E76" s="81">
        <f>+D76/C76</f>
        <v>0.84759064118052818</v>
      </c>
      <c r="F76" s="78"/>
    </row>
    <row r="77" spans="2:6" s="23" customFormat="1" ht="17.45" customHeight="1">
      <c r="B77" s="87" t="s">
        <v>51</v>
      </c>
      <c r="C77" s="83">
        <v>0</v>
      </c>
      <c r="D77" s="83">
        <v>0</v>
      </c>
      <c r="E77" s="83">
        <v>0</v>
      </c>
      <c r="F77" s="78"/>
    </row>
    <row r="78" spans="2:6" s="23" customFormat="1" ht="17.45" customHeight="1">
      <c r="B78" s="86" t="s">
        <v>52</v>
      </c>
      <c r="C78" s="80">
        <f>SUM(C79:C88)</f>
        <v>83390.739529219994</v>
      </c>
      <c r="D78" s="80">
        <f>SUM(D79:D88)</f>
        <v>70681.210386089995</v>
      </c>
      <c r="E78" s="81">
        <f t="shared" ref="E78:E85" si="3">+D78/C78</f>
        <v>0.84759064118052818</v>
      </c>
      <c r="F78" s="78"/>
    </row>
    <row r="79" spans="2:6" s="23" customFormat="1" ht="17.45" customHeight="1">
      <c r="B79" s="87" t="s">
        <v>53</v>
      </c>
      <c r="C79" s="73">
        <v>52028.172223000001</v>
      </c>
      <c r="D79" s="73">
        <v>45647.204274519994</v>
      </c>
      <c r="E79" s="84">
        <f t="shared" si="3"/>
        <v>0.87735552344352419</v>
      </c>
      <c r="F79" s="78"/>
    </row>
    <row r="80" spans="2:6" s="23" customFormat="1" ht="17.45" customHeight="1">
      <c r="B80" s="87" t="s">
        <v>54</v>
      </c>
      <c r="C80" s="73">
        <v>5732.9191780000001</v>
      </c>
      <c r="D80" s="73">
        <v>4575.5724925000004</v>
      </c>
      <c r="E80" s="84">
        <f t="shared" si="3"/>
        <v>0.79812262312343385</v>
      </c>
      <c r="F80" s="78"/>
    </row>
    <row r="81" spans="2:6" s="23" customFormat="1" ht="17.45" customHeight="1">
      <c r="B81" s="87" t="s">
        <v>55</v>
      </c>
      <c r="C81" s="73">
        <v>3852.6935939999998</v>
      </c>
      <c r="D81" s="73">
        <v>3202.1954751200001</v>
      </c>
      <c r="E81" s="84">
        <f t="shared" si="3"/>
        <v>0.8311575776768092</v>
      </c>
      <c r="F81" s="78"/>
    </row>
    <row r="82" spans="2:6" s="23" customFormat="1" ht="17.45" customHeight="1">
      <c r="B82" s="87" t="s">
        <v>56</v>
      </c>
      <c r="C82" s="73">
        <v>0</v>
      </c>
      <c r="D82" s="73">
        <v>0</v>
      </c>
      <c r="E82" s="73">
        <v>0</v>
      </c>
      <c r="F82" s="78"/>
    </row>
    <row r="83" spans="2:6" s="23" customFormat="1" ht="17.45" customHeight="1">
      <c r="B83" s="87" t="s">
        <v>57</v>
      </c>
      <c r="C83" s="73">
        <v>0</v>
      </c>
      <c r="D83" s="73">
        <v>0</v>
      </c>
      <c r="E83" s="73">
        <v>0</v>
      </c>
      <c r="F83" s="78"/>
    </row>
    <row r="84" spans="2:6" s="23" customFormat="1" ht="17.45" customHeight="1">
      <c r="B84" s="87" t="s">
        <v>58</v>
      </c>
      <c r="C84" s="73">
        <v>7541.8220062199998</v>
      </c>
      <c r="D84" s="73">
        <v>4984.43101656</v>
      </c>
      <c r="E84" s="84">
        <f t="shared" si="3"/>
        <v>0.66090541681428816</v>
      </c>
      <c r="F84" s="78"/>
    </row>
    <row r="85" spans="2:6" s="23" customFormat="1" ht="17.45" customHeight="1">
      <c r="B85" s="87" t="s">
        <v>59</v>
      </c>
      <c r="C85" s="73">
        <v>14235.132528</v>
      </c>
      <c r="D85" s="73">
        <v>12271.807127389999</v>
      </c>
      <c r="E85" s="84">
        <f t="shared" si="3"/>
        <v>0.8620788814752367</v>
      </c>
      <c r="F85" s="78"/>
    </row>
    <row r="86" spans="2:6" s="23" customFormat="1" ht="17.45" customHeight="1">
      <c r="B86" s="87" t="s">
        <v>60</v>
      </c>
      <c r="C86" s="73">
        <v>0</v>
      </c>
      <c r="D86" s="73">
        <v>0</v>
      </c>
      <c r="E86" s="73">
        <v>0</v>
      </c>
      <c r="F86" s="78"/>
    </row>
    <row r="87" spans="2:6" s="23" customFormat="1" ht="17.45" customHeight="1">
      <c r="B87" s="87" t="s">
        <v>61</v>
      </c>
      <c r="C87" s="73">
        <v>0</v>
      </c>
      <c r="D87" s="73">
        <v>0</v>
      </c>
      <c r="E87" s="73">
        <v>0</v>
      </c>
      <c r="F87" s="78"/>
    </row>
    <row r="88" spans="2:6" s="23" customFormat="1" ht="17.45" customHeight="1">
      <c r="B88" s="87" t="s">
        <v>62</v>
      </c>
      <c r="C88" s="83">
        <v>0</v>
      </c>
      <c r="D88" s="83">
        <v>0</v>
      </c>
      <c r="E88" s="83">
        <v>0</v>
      </c>
      <c r="F88" s="78"/>
    </row>
    <row r="89" spans="2:6">
      <c r="B89" s="397" t="s">
        <v>1963</v>
      </c>
      <c r="C89" s="397"/>
      <c r="D89" s="397"/>
      <c r="E89" s="397"/>
      <c r="F89" s="307"/>
    </row>
    <row r="90" spans="2:6" ht="27.6" customHeight="1">
      <c r="B90" s="397" t="s">
        <v>63</v>
      </c>
      <c r="C90" s="397"/>
      <c r="D90" s="397"/>
      <c r="E90" s="397"/>
      <c r="F90" s="289"/>
    </row>
    <row r="91" spans="2:6" ht="27.6" customHeight="1">
      <c r="B91" s="397" t="s">
        <v>64</v>
      </c>
      <c r="C91" s="397"/>
      <c r="D91" s="397"/>
      <c r="E91" s="397"/>
      <c r="F91" s="307"/>
    </row>
    <row r="92" spans="2:6">
      <c r="B92" s="76"/>
      <c r="C92" s="76"/>
      <c r="D92" s="76"/>
      <c r="E92" s="97"/>
      <c r="F92" s="76"/>
    </row>
    <row r="93" spans="2:6">
      <c r="B93" s="76"/>
      <c r="C93" s="76"/>
      <c r="D93" s="76"/>
      <c r="E93" s="97"/>
      <c r="F93" s="76"/>
    </row>
    <row r="94" spans="2:6">
      <c r="B94" s="368" t="s">
        <v>44</v>
      </c>
      <c r="C94" s="368"/>
      <c r="D94" s="368"/>
      <c r="E94" s="368"/>
      <c r="F94" s="76"/>
    </row>
    <row r="95" spans="2:6">
      <c r="B95" s="398" t="s">
        <v>384</v>
      </c>
      <c r="C95" s="398"/>
      <c r="D95" s="398"/>
      <c r="E95" s="398"/>
      <c r="F95" s="76"/>
    </row>
    <row r="96" spans="2:6">
      <c r="B96" s="369" t="s">
        <v>45</v>
      </c>
      <c r="C96" s="369"/>
      <c r="D96" s="369"/>
      <c r="E96" s="369"/>
      <c r="F96" s="76"/>
    </row>
    <row r="97" spans="2:6" ht="15.75" thickBot="1">
      <c r="B97" s="370" t="s">
        <v>46</v>
      </c>
      <c r="C97" s="370"/>
      <c r="D97" s="370"/>
      <c r="E97" s="370"/>
      <c r="F97" s="76"/>
    </row>
    <row r="98" spans="2:6" ht="27">
      <c r="B98" s="3" t="s">
        <v>30</v>
      </c>
      <c r="C98" s="1" t="s">
        <v>1385</v>
      </c>
      <c r="D98" s="2" t="s">
        <v>1386</v>
      </c>
      <c r="E98" s="1" t="s">
        <v>49</v>
      </c>
      <c r="F98" s="76"/>
    </row>
    <row r="99" spans="2:6" s="23" customFormat="1" ht="17.45" customHeight="1">
      <c r="B99" s="86" t="s">
        <v>50</v>
      </c>
      <c r="C99" s="80">
        <f>+C100+C101</f>
        <v>32270.351434</v>
      </c>
      <c r="D99" s="80">
        <f>+D100+D101</f>
        <v>27290.900802059998</v>
      </c>
      <c r="E99" s="81">
        <f>+D99/C99</f>
        <v>0.84569580402233679</v>
      </c>
      <c r="F99" s="78"/>
    </row>
    <row r="100" spans="2:6" s="23" customFormat="1" ht="17.45" customHeight="1">
      <c r="B100" s="87" t="s">
        <v>51</v>
      </c>
      <c r="C100" s="83">
        <v>0</v>
      </c>
      <c r="D100" s="83">
        <v>0</v>
      </c>
      <c r="E100" s="83">
        <v>0</v>
      </c>
      <c r="F100" s="78"/>
    </row>
    <row r="101" spans="2:6" s="23" customFormat="1" ht="17.45" customHeight="1">
      <c r="B101" s="86" t="s">
        <v>52</v>
      </c>
      <c r="C101" s="80">
        <f>SUM(C102:C111)</f>
        <v>32270.351434</v>
      </c>
      <c r="D101" s="80">
        <f>SUM(D102:D111)</f>
        <v>27290.900802059998</v>
      </c>
      <c r="E101" s="81">
        <f t="shared" ref="E101:E108" si="4">+D101/C101</f>
        <v>0.84569580402233679</v>
      </c>
      <c r="F101" s="78"/>
    </row>
    <row r="102" spans="2:6" s="23" customFormat="1" ht="17.45" customHeight="1">
      <c r="B102" s="87" t="s">
        <v>53</v>
      </c>
      <c r="C102" s="73">
        <v>13877.6869945</v>
      </c>
      <c r="D102" s="73">
        <v>12136.812262089999</v>
      </c>
      <c r="E102" s="84">
        <f t="shared" si="4"/>
        <v>0.87455584398899155</v>
      </c>
      <c r="F102" s="78"/>
    </row>
    <row r="103" spans="2:6" s="23" customFormat="1" ht="17.45" customHeight="1">
      <c r="B103" s="87" t="s">
        <v>54</v>
      </c>
      <c r="C103" s="73">
        <v>7030.2611079999997</v>
      </c>
      <c r="D103" s="73">
        <v>5417.3105670300001</v>
      </c>
      <c r="E103" s="84">
        <f t="shared" si="4"/>
        <v>0.77057032218411314</v>
      </c>
      <c r="F103" s="78"/>
    </row>
    <row r="104" spans="2:6" s="23" customFormat="1" ht="17.45" customHeight="1">
      <c r="B104" s="87" t="s">
        <v>55</v>
      </c>
      <c r="C104" s="73">
        <v>10962.050982000001</v>
      </c>
      <c r="D104" s="73">
        <v>9423.5981555100007</v>
      </c>
      <c r="E104" s="84">
        <f t="shared" si="4"/>
        <v>0.8596564795204672</v>
      </c>
      <c r="F104" s="78"/>
    </row>
    <row r="105" spans="2:6" s="23" customFormat="1" ht="17.45" customHeight="1">
      <c r="B105" s="87" t="s">
        <v>56</v>
      </c>
      <c r="C105" s="83">
        <v>0</v>
      </c>
      <c r="D105" s="83">
        <v>0</v>
      </c>
      <c r="E105" s="83">
        <v>0</v>
      </c>
      <c r="F105" s="78"/>
    </row>
    <row r="106" spans="2:6" s="23" customFormat="1" ht="17.45" customHeight="1">
      <c r="B106" s="87" t="s">
        <v>57</v>
      </c>
      <c r="C106" s="83">
        <v>0</v>
      </c>
      <c r="D106" s="83">
        <v>0</v>
      </c>
      <c r="E106" s="83">
        <v>0</v>
      </c>
      <c r="F106" s="78"/>
    </row>
    <row r="107" spans="2:6" s="23" customFormat="1" ht="17.45" customHeight="1">
      <c r="B107" s="87" t="s">
        <v>58</v>
      </c>
      <c r="C107" s="73">
        <v>64.079800000000006</v>
      </c>
      <c r="D107" s="73">
        <v>55.807471929999998</v>
      </c>
      <c r="E107" s="84">
        <f t="shared" si="4"/>
        <v>0.87090583818925771</v>
      </c>
      <c r="F107" s="78"/>
    </row>
    <row r="108" spans="2:6" s="23" customFormat="1" ht="17.45" customHeight="1">
      <c r="B108" s="87" t="s">
        <v>59</v>
      </c>
      <c r="C108" s="73">
        <v>336.27254950000003</v>
      </c>
      <c r="D108" s="73">
        <v>257.37234549999999</v>
      </c>
      <c r="E108" s="84">
        <f t="shared" si="4"/>
        <v>0.76536828796368939</v>
      </c>
      <c r="F108" s="78"/>
    </row>
    <row r="109" spans="2:6" s="23" customFormat="1" ht="17.45" customHeight="1">
      <c r="B109" s="87" t="s">
        <v>60</v>
      </c>
      <c r="C109" s="83">
        <v>0</v>
      </c>
      <c r="D109" s="83">
        <v>0</v>
      </c>
      <c r="E109" s="83">
        <v>0</v>
      </c>
      <c r="F109" s="78"/>
    </row>
    <row r="110" spans="2:6" s="23" customFormat="1" ht="17.45" customHeight="1">
      <c r="B110" s="87" t="s">
        <v>61</v>
      </c>
      <c r="C110" s="83">
        <v>0</v>
      </c>
      <c r="D110" s="83">
        <v>0</v>
      </c>
      <c r="E110" s="83">
        <v>0</v>
      </c>
      <c r="F110" s="78"/>
    </row>
    <row r="111" spans="2:6" s="23" customFormat="1" ht="17.45" customHeight="1">
      <c r="B111" s="87" t="s">
        <v>62</v>
      </c>
      <c r="C111" s="83">
        <v>0</v>
      </c>
      <c r="D111" s="83">
        <v>0</v>
      </c>
      <c r="E111" s="83">
        <v>0</v>
      </c>
      <c r="F111" s="78"/>
    </row>
    <row r="112" spans="2:6">
      <c r="B112" s="397" t="s">
        <v>1964</v>
      </c>
      <c r="C112" s="397"/>
      <c r="D112" s="397"/>
      <c r="E112" s="397"/>
      <c r="F112" s="307"/>
    </row>
    <row r="113" spans="2:6" ht="27.6" customHeight="1">
      <c r="B113" s="397" t="s">
        <v>63</v>
      </c>
      <c r="C113" s="397"/>
      <c r="D113" s="397"/>
      <c r="E113" s="397"/>
      <c r="F113" s="289"/>
    </row>
    <row r="114" spans="2:6" ht="27.6" customHeight="1">
      <c r="B114" s="397" t="s">
        <v>64</v>
      </c>
      <c r="C114" s="397"/>
      <c r="D114" s="397"/>
      <c r="E114" s="397"/>
      <c r="F114" s="307"/>
    </row>
    <row r="115" spans="2:6">
      <c r="B115" s="76"/>
      <c r="C115" s="76"/>
      <c r="D115" s="76"/>
      <c r="E115" s="97"/>
      <c r="F115" s="76"/>
    </row>
    <row r="116" spans="2:6">
      <c r="B116" s="76"/>
      <c r="C116" s="76"/>
      <c r="D116" s="76"/>
      <c r="E116" s="97"/>
      <c r="F116" s="76"/>
    </row>
    <row r="117" spans="2:6">
      <c r="B117" s="368" t="s">
        <v>44</v>
      </c>
      <c r="C117" s="368"/>
      <c r="D117" s="368"/>
      <c r="E117" s="368"/>
      <c r="F117" s="76"/>
    </row>
    <row r="118" spans="2:6">
      <c r="B118" s="384" t="s">
        <v>1450</v>
      </c>
      <c r="C118" s="384"/>
      <c r="D118" s="384"/>
      <c r="E118" s="384"/>
      <c r="F118" s="76"/>
    </row>
    <row r="119" spans="2:6">
      <c r="B119" s="369" t="s">
        <v>45</v>
      </c>
      <c r="C119" s="369"/>
      <c r="D119" s="369"/>
      <c r="E119" s="369"/>
      <c r="F119" s="76"/>
    </row>
    <row r="120" spans="2:6">
      <c r="B120" s="396" t="s">
        <v>46</v>
      </c>
      <c r="C120" s="396"/>
      <c r="D120" s="396"/>
      <c r="E120" s="396"/>
      <c r="F120" s="76"/>
    </row>
    <row r="121" spans="2:6" ht="27">
      <c r="B121" s="88" t="s">
        <v>30</v>
      </c>
      <c r="C121" s="88" t="s">
        <v>1385</v>
      </c>
      <c r="D121" s="88" t="s">
        <v>1386</v>
      </c>
      <c r="E121" s="88" t="s">
        <v>49</v>
      </c>
      <c r="F121" s="76"/>
    </row>
    <row r="122" spans="2:6" s="23" customFormat="1" ht="17.45" customHeight="1">
      <c r="B122" s="86" t="s">
        <v>50</v>
      </c>
      <c r="C122" s="80">
        <f>+C123+C124</f>
        <v>2511.2014089999998</v>
      </c>
      <c r="D122" s="80">
        <f>+D123+D124</f>
        <v>2154.7798192400001</v>
      </c>
      <c r="E122" s="81">
        <f>+D122/C122</f>
        <v>0.85806730257373798</v>
      </c>
      <c r="F122" s="78"/>
    </row>
    <row r="123" spans="2:6" s="23" customFormat="1" ht="17.45" customHeight="1">
      <c r="B123" s="87" t="s">
        <v>51</v>
      </c>
      <c r="C123" s="83">
        <v>0</v>
      </c>
      <c r="D123" s="83">
        <v>0</v>
      </c>
      <c r="E123" s="83">
        <v>0</v>
      </c>
      <c r="F123" s="78"/>
    </row>
    <row r="124" spans="2:6" s="23" customFormat="1" ht="17.45" customHeight="1">
      <c r="B124" s="86" t="s">
        <v>52</v>
      </c>
      <c r="C124" s="80">
        <f>SUM(C125:C134)</f>
        <v>2511.2014089999998</v>
      </c>
      <c r="D124" s="80">
        <f>SUM(D125:D134)</f>
        <v>2154.7798192400001</v>
      </c>
      <c r="E124" s="81">
        <f t="shared" ref="E124:E131" si="5">+D124/C124</f>
        <v>0.85806730257373798</v>
      </c>
      <c r="F124" s="78"/>
    </row>
    <row r="125" spans="2:6" s="23" customFormat="1" ht="17.45" customHeight="1">
      <c r="B125" s="87" t="s">
        <v>53</v>
      </c>
      <c r="C125" s="73">
        <v>1214.5994920000001</v>
      </c>
      <c r="D125" s="73">
        <v>1088.8634791300001</v>
      </c>
      <c r="E125" s="84">
        <f t="shared" si="5"/>
        <v>0.89647944553067538</v>
      </c>
      <c r="F125" s="78"/>
    </row>
    <row r="126" spans="2:6" s="23" customFormat="1" ht="17.45" customHeight="1">
      <c r="B126" s="87" t="s">
        <v>54</v>
      </c>
      <c r="C126" s="73">
        <v>800.23124499999994</v>
      </c>
      <c r="D126" s="73">
        <v>663.26623422</v>
      </c>
      <c r="E126" s="84">
        <f t="shared" si="5"/>
        <v>0.82884321046474518</v>
      </c>
      <c r="F126" s="78"/>
    </row>
    <row r="127" spans="2:6" s="23" customFormat="1" ht="17.45" customHeight="1">
      <c r="B127" s="87" t="s">
        <v>55</v>
      </c>
      <c r="C127" s="73">
        <v>450.18650200000002</v>
      </c>
      <c r="D127" s="73">
        <v>369.44954944</v>
      </c>
      <c r="E127" s="84">
        <f t="shared" si="5"/>
        <v>0.82065887759557921</v>
      </c>
      <c r="F127" s="78"/>
    </row>
    <row r="128" spans="2:6" s="23" customFormat="1" ht="17.45" customHeight="1">
      <c r="B128" s="87" t="s">
        <v>56</v>
      </c>
      <c r="C128" s="83">
        <v>0</v>
      </c>
      <c r="D128" s="83">
        <v>0</v>
      </c>
      <c r="E128" s="83">
        <v>0</v>
      </c>
      <c r="F128" s="78"/>
    </row>
    <row r="129" spans="2:6" s="23" customFormat="1" ht="17.45" customHeight="1">
      <c r="B129" s="87" t="s">
        <v>57</v>
      </c>
      <c r="C129" s="83">
        <v>0</v>
      </c>
      <c r="D129" s="83">
        <v>0</v>
      </c>
      <c r="E129" s="83">
        <v>0</v>
      </c>
      <c r="F129" s="78"/>
    </row>
    <row r="130" spans="2:6" s="23" customFormat="1" ht="17.45" customHeight="1">
      <c r="B130" s="87" t="s">
        <v>58</v>
      </c>
      <c r="C130" s="73">
        <v>9.7064000000000004</v>
      </c>
      <c r="D130" s="73">
        <v>7.6244594499999998</v>
      </c>
      <c r="E130" s="84">
        <f t="shared" si="5"/>
        <v>0.78550847379048871</v>
      </c>
      <c r="F130" s="78"/>
    </row>
    <row r="131" spans="2:6" s="23" customFormat="1" ht="17.45" customHeight="1">
      <c r="B131" s="87" t="s">
        <v>59</v>
      </c>
      <c r="C131" s="73">
        <v>36.47777</v>
      </c>
      <c r="D131" s="73">
        <v>25.576097000000001</v>
      </c>
      <c r="E131" s="84">
        <f t="shared" si="5"/>
        <v>0.70114201059988046</v>
      </c>
      <c r="F131" s="78"/>
    </row>
    <row r="132" spans="2:6" s="23" customFormat="1" ht="17.45" customHeight="1">
      <c r="B132" s="87" t="s">
        <v>60</v>
      </c>
      <c r="C132" s="83">
        <v>0</v>
      </c>
      <c r="D132" s="83">
        <v>0</v>
      </c>
      <c r="E132" s="83">
        <v>0</v>
      </c>
      <c r="F132" s="78"/>
    </row>
    <row r="133" spans="2:6" s="23" customFormat="1" ht="17.45" customHeight="1">
      <c r="B133" s="87" t="s">
        <v>61</v>
      </c>
      <c r="C133" s="83">
        <v>0</v>
      </c>
      <c r="D133" s="83">
        <v>0</v>
      </c>
      <c r="E133" s="83">
        <v>0</v>
      </c>
      <c r="F133" s="78"/>
    </row>
    <row r="134" spans="2:6" s="23" customFormat="1" ht="17.45" customHeight="1">
      <c r="B134" s="87" t="s">
        <v>62</v>
      </c>
      <c r="C134" s="83">
        <v>0</v>
      </c>
      <c r="D134" s="83">
        <v>0</v>
      </c>
      <c r="E134" s="83">
        <v>0</v>
      </c>
      <c r="F134" s="78"/>
    </row>
    <row r="135" spans="2:6">
      <c r="B135" s="397" t="s">
        <v>1963</v>
      </c>
      <c r="C135" s="397"/>
      <c r="D135" s="397"/>
      <c r="E135" s="397"/>
      <c r="F135" s="307"/>
    </row>
    <row r="136" spans="2:6" ht="27.6" customHeight="1">
      <c r="B136" s="397" t="s">
        <v>63</v>
      </c>
      <c r="C136" s="397"/>
      <c r="D136" s="397"/>
      <c r="E136" s="397"/>
      <c r="F136" s="289"/>
    </row>
    <row r="137" spans="2:6" ht="27.6" customHeight="1">
      <c r="B137" s="397" t="s">
        <v>64</v>
      </c>
      <c r="C137" s="397"/>
      <c r="D137" s="397"/>
      <c r="E137" s="397"/>
      <c r="F137" s="307"/>
    </row>
    <row r="138" spans="2:6">
      <c r="B138" s="76"/>
      <c r="C138" s="76"/>
      <c r="D138" s="76"/>
      <c r="E138" s="97"/>
      <c r="F138" s="76"/>
    </row>
    <row r="139" spans="2:6">
      <c r="B139" s="76"/>
      <c r="C139" s="76"/>
      <c r="D139" s="76"/>
      <c r="E139" s="97"/>
      <c r="F139" s="76"/>
    </row>
    <row r="140" spans="2:6">
      <c r="B140" s="76"/>
      <c r="C140" s="76"/>
      <c r="D140" s="76"/>
      <c r="E140" s="97"/>
      <c r="F140" s="76"/>
    </row>
    <row r="141" spans="2:6">
      <c r="B141" s="368" t="s">
        <v>44</v>
      </c>
      <c r="C141" s="368"/>
      <c r="D141" s="368"/>
      <c r="E141" s="368"/>
      <c r="F141" s="76"/>
    </row>
    <row r="142" spans="2:6">
      <c r="B142" s="384" t="s">
        <v>1451</v>
      </c>
      <c r="C142" s="384"/>
      <c r="D142" s="384"/>
      <c r="E142" s="384"/>
      <c r="F142" s="76"/>
    </row>
    <row r="143" spans="2:6">
      <c r="B143" s="369" t="s">
        <v>45</v>
      </c>
      <c r="C143" s="369"/>
      <c r="D143" s="369"/>
      <c r="E143" s="369"/>
      <c r="F143" s="76"/>
    </row>
    <row r="144" spans="2:6" ht="15.75" thickBot="1">
      <c r="B144" s="370" t="s">
        <v>46</v>
      </c>
      <c r="C144" s="370"/>
      <c r="D144" s="370"/>
      <c r="E144" s="370"/>
      <c r="F144" s="76"/>
    </row>
    <row r="145" spans="2:6" ht="27">
      <c r="B145" s="3" t="s">
        <v>30</v>
      </c>
      <c r="C145" s="1" t="s">
        <v>1385</v>
      </c>
      <c r="D145" s="2" t="s">
        <v>1386</v>
      </c>
      <c r="E145" s="1" t="s">
        <v>49</v>
      </c>
      <c r="F145" s="76"/>
    </row>
    <row r="146" spans="2:6" s="23" customFormat="1" ht="17.45" customHeight="1">
      <c r="B146" s="86" t="s">
        <v>50</v>
      </c>
      <c r="C146" s="80">
        <f>+C147+C148</f>
        <v>1771.1125560000003</v>
      </c>
      <c r="D146" s="80">
        <f>+D147+D148</f>
        <v>1441.6260888099998</v>
      </c>
      <c r="E146" s="81">
        <f>+D146/C146</f>
        <v>0.81396638735703231</v>
      </c>
      <c r="F146" s="78"/>
    </row>
    <row r="147" spans="2:6" s="23" customFormat="1" ht="17.45" customHeight="1">
      <c r="B147" s="87" t="s">
        <v>51</v>
      </c>
      <c r="C147" s="83">
        <v>0</v>
      </c>
      <c r="D147" s="83">
        <v>0</v>
      </c>
      <c r="E147" s="83">
        <v>0</v>
      </c>
      <c r="F147" s="78"/>
    </row>
    <row r="148" spans="2:6" s="23" customFormat="1" ht="17.45" customHeight="1">
      <c r="B148" s="86" t="s">
        <v>52</v>
      </c>
      <c r="C148" s="80">
        <f>SUM(C149:C158)</f>
        <v>1771.1125560000003</v>
      </c>
      <c r="D148" s="80">
        <f>SUM(D149:D158)</f>
        <v>1441.6260888099998</v>
      </c>
      <c r="E148" s="81">
        <f t="shared" ref="E148:E155" si="6">+D148/C148</f>
        <v>0.81396638735703231</v>
      </c>
      <c r="F148" s="78"/>
    </row>
    <row r="149" spans="2:6" s="23" customFormat="1" ht="17.45" customHeight="1">
      <c r="B149" s="87" t="s">
        <v>53</v>
      </c>
      <c r="C149" s="73">
        <v>1250.4074660000001</v>
      </c>
      <c r="D149" s="73">
        <v>1104.0646418399999</v>
      </c>
      <c r="E149" s="84">
        <f t="shared" si="6"/>
        <v>0.88296389126006691</v>
      </c>
      <c r="F149" s="78"/>
    </row>
    <row r="150" spans="2:6" s="23" customFormat="1" ht="17.45" customHeight="1">
      <c r="B150" s="87" t="s">
        <v>54</v>
      </c>
      <c r="C150" s="73">
        <v>299.79309000000001</v>
      </c>
      <c r="D150" s="73">
        <v>159.78878702</v>
      </c>
      <c r="E150" s="84">
        <f t="shared" si="6"/>
        <v>0.53299689802723604</v>
      </c>
      <c r="F150" s="78"/>
    </row>
    <row r="151" spans="2:6" s="23" customFormat="1" ht="17.45" customHeight="1">
      <c r="B151" s="87" t="s">
        <v>55</v>
      </c>
      <c r="C151" s="73">
        <v>199.447542</v>
      </c>
      <c r="D151" s="73">
        <v>159.09304780000002</v>
      </c>
      <c r="E151" s="84">
        <f t="shared" si="6"/>
        <v>0.79766863108295427</v>
      </c>
      <c r="F151" s="78"/>
    </row>
    <row r="152" spans="2:6" s="23" customFormat="1" ht="17.45" customHeight="1">
      <c r="B152" s="87" t="s">
        <v>56</v>
      </c>
      <c r="C152" s="83">
        <v>0</v>
      </c>
      <c r="D152" s="83">
        <v>0</v>
      </c>
      <c r="E152" s="83">
        <v>0</v>
      </c>
      <c r="F152" s="78"/>
    </row>
    <row r="153" spans="2:6" s="23" customFormat="1" ht="17.45" customHeight="1">
      <c r="B153" s="87" t="s">
        <v>57</v>
      </c>
      <c r="C153" s="83">
        <v>0</v>
      </c>
      <c r="D153" s="83">
        <v>0</v>
      </c>
      <c r="E153" s="83">
        <v>0</v>
      </c>
      <c r="F153" s="78"/>
    </row>
    <row r="154" spans="2:6" s="23" customFormat="1" ht="17.45" customHeight="1">
      <c r="B154" s="87" t="s">
        <v>58</v>
      </c>
      <c r="C154" s="73">
        <v>0.52500000000000002</v>
      </c>
      <c r="D154" s="73">
        <v>0.38184815</v>
      </c>
      <c r="E154" s="84">
        <f t="shared" si="6"/>
        <v>0.72732980952380943</v>
      </c>
      <c r="F154" s="78"/>
    </row>
    <row r="155" spans="2:6" s="23" customFormat="1" ht="17.45" customHeight="1">
      <c r="B155" s="87" t="s">
        <v>59</v>
      </c>
      <c r="C155" s="73">
        <v>20.939457999999998</v>
      </c>
      <c r="D155" s="73">
        <v>18.297764000000001</v>
      </c>
      <c r="E155" s="84">
        <f t="shared" si="6"/>
        <v>0.87384133820464704</v>
      </c>
      <c r="F155" s="78"/>
    </row>
    <row r="156" spans="2:6" s="23" customFormat="1" ht="17.45" customHeight="1">
      <c r="B156" s="87" t="s">
        <v>60</v>
      </c>
      <c r="C156" s="83">
        <v>0</v>
      </c>
      <c r="D156" s="83">
        <v>0</v>
      </c>
      <c r="E156" s="83">
        <v>0</v>
      </c>
      <c r="F156" s="78"/>
    </row>
    <row r="157" spans="2:6" s="23" customFormat="1" ht="17.45" customHeight="1">
      <c r="B157" s="87" t="s">
        <v>61</v>
      </c>
      <c r="C157" s="83">
        <v>0</v>
      </c>
      <c r="D157" s="83">
        <v>0</v>
      </c>
      <c r="E157" s="83">
        <v>0</v>
      </c>
      <c r="F157" s="78"/>
    </row>
    <row r="158" spans="2:6" s="23" customFormat="1" ht="17.45" customHeight="1">
      <c r="B158" s="87" t="s">
        <v>62</v>
      </c>
      <c r="C158" s="83">
        <v>0</v>
      </c>
      <c r="D158" s="83">
        <v>0</v>
      </c>
      <c r="E158" s="83">
        <v>0</v>
      </c>
      <c r="F158" s="78"/>
    </row>
    <row r="159" spans="2:6">
      <c r="B159" s="397" t="s">
        <v>1965</v>
      </c>
      <c r="C159" s="397"/>
      <c r="D159" s="397"/>
      <c r="E159" s="397"/>
      <c r="F159" s="307"/>
    </row>
    <row r="160" spans="2:6" ht="27.6" customHeight="1">
      <c r="B160" s="397" t="s">
        <v>63</v>
      </c>
      <c r="C160" s="397"/>
      <c r="D160" s="397"/>
      <c r="E160" s="397"/>
      <c r="F160" s="289"/>
    </row>
    <row r="161" spans="2:6" ht="27.6" customHeight="1">
      <c r="B161" s="397" t="s">
        <v>64</v>
      </c>
      <c r="C161" s="397"/>
      <c r="D161" s="397"/>
      <c r="E161" s="397"/>
      <c r="F161" s="307"/>
    </row>
    <row r="162" spans="2:6">
      <c r="B162" s="76"/>
      <c r="C162" s="76"/>
      <c r="D162" s="76"/>
      <c r="E162" s="97"/>
      <c r="F162" s="76"/>
    </row>
    <row r="163" spans="2:6">
      <c r="B163" s="76"/>
      <c r="C163" s="76"/>
      <c r="D163" s="76"/>
      <c r="E163" s="97"/>
      <c r="F163" s="76"/>
    </row>
    <row r="164" spans="2:6">
      <c r="B164" s="76"/>
      <c r="C164" s="76"/>
      <c r="D164" s="76"/>
      <c r="E164" s="97"/>
      <c r="F164" s="76"/>
    </row>
    <row r="165" spans="2:6">
      <c r="B165" s="368" t="s">
        <v>44</v>
      </c>
      <c r="C165" s="368"/>
      <c r="D165" s="368"/>
      <c r="E165" s="368"/>
      <c r="F165" s="76"/>
    </row>
    <row r="166" spans="2:6">
      <c r="B166" s="384" t="s">
        <v>1452</v>
      </c>
      <c r="C166" s="384"/>
      <c r="D166" s="384"/>
      <c r="E166" s="384"/>
      <c r="F166" s="76"/>
    </row>
    <row r="167" spans="2:6">
      <c r="B167" s="369" t="s">
        <v>45</v>
      </c>
      <c r="C167" s="369"/>
      <c r="D167" s="369"/>
      <c r="E167" s="369"/>
      <c r="F167" s="76"/>
    </row>
    <row r="168" spans="2:6" ht="15.75" thickBot="1">
      <c r="B168" s="370" t="s">
        <v>46</v>
      </c>
      <c r="C168" s="370"/>
      <c r="D168" s="370"/>
      <c r="E168" s="370"/>
      <c r="F168" s="76"/>
    </row>
    <row r="169" spans="2:6" ht="27">
      <c r="B169" s="3" t="s">
        <v>30</v>
      </c>
      <c r="C169" s="1" t="s">
        <v>1385</v>
      </c>
      <c r="D169" s="2" t="s">
        <v>1386</v>
      </c>
      <c r="E169" s="1" t="s">
        <v>49</v>
      </c>
      <c r="F169" s="76"/>
    </row>
    <row r="170" spans="2:6" s="23" customFormat="1" ht="17.45" customHeight="1">
      <c r="B170" s="86" t="s">
        <v>50</v>
      </c>
      <c r="C170" s="80">
        <f>+C171+C172</f>
        <v>2643.1062199999997</v>
      </c>
      <c r="D170" s="80">
        <f>+D171+D172</f>
        <v>2183.2655992600003</v>
      </c>
      <c r="E170" s="81">
        <f>+D170/C170</f>
        <v>0.82602264817794591</v>
      </c>
      <c r="F170" s="78"/>
    </row>
    <row r="171" spans="2:6" s="23" customFormat="1" ht="17.45" customHeight="1">
      <c r="B171" s="87" t="s">
        <v>51</v>
      </c>
      <c r="C171" s="83">
        <v>0</v>
      </c>
      <c r="D171" s="83">
        <v>0</v>
      </c>
      <c r="E171" s="83">
        <v>0</v>
      </c>
      <c r="F171" s="78"/>
    </row>
    <row r="172" spans="2:6" s="23" customFormat="1" ht="17.45" customHeight="1">
      <c r="B172" s="86" t="s">
        <v>52</v>
      </c>
      <c r="C172" s="80">
        <f>SUM(C173:C182)</f>
        <v>2643.1062199999997</v>
      </c>
      <c r="D172" s="80">
        <f>SUM(D173:D182)</f>
        <v>2183.2655992600003</v>
      </c>
      <c r="E172" s="81">
        <f t="shared" ref="E172:E179" si="7">+D172/C172</f>
        <v>0.82602264817794591</v>
      </c>
      <c r="F172" s="78"/>
    </row>
    <row r="173" spans="2:6" s="23" customFormat="1" ht="17.45" customHeight="1">
      <c r="B173" s="87" t="s">
        <v>53</v>
      </c>
      <c r="C173" s="73">
        <v>1935.7662069999999</v>
      </c>
      <c r="D173" s="73">
        <v>1783.65941032</v>
      </c>
      <c r="E173" s="84">
        <f t="shared" si="7"/>
        <v>0.92142295070036839</v>
      </c>
      <c r="F173" s="78"/>
    </row>
    <row r="174" spans="2:6" s="23" customFormat="1" ht="17.45" customHeight="1">
      <c r="B174" s="87" t="s">
        <v>54</v>
      </c>
      <c r="C174" s="73">
        <v>390.878916</v>
      </c>
      <c r="D174" s="73">
        <v>180.44</v>
      </c>
      <c r="E174" s="84">
        <f t="shared" si="7"/>
        <v>0.46162633136242121</v>
      </c>
      <c r="F174" s="78"/>
    </row>
    <row r="175" spans="2:6" s="23" customFormat="1" ht="17.45" customHeight="1">
      <c r="B175" s="87" t="s">
        <v>55</v>
      </c>
      <c r="C175" s="73">
        <v>275.70992799999999</v>
      </c>
      <c r="D175" s="73">
        <v>181.28175550999998</v>
      </c>
      <c r="E175" s="84">
        <f t="shared" si="7"/>
        <v>0.65750898716276907</v>
      </c>
      <c r="F175" s="78"/>
    </row>
    <row r="176" spans="2:6" s="23" customFormat="1" ht="17.45" customHeight="1">
      <c r="B176" s="87" t="s">
        <v>56</v>
      </c>
      <c r="C176" s="83">
        <v>0</v>
      </c>
      <c r="D176" s="83">
        <v>0</v>
      </c>
      <c r="E176" s="83">
        <v>0</v>
      </c>
      <c r="F176" s="78"/>
    </row>
    <row r="177" spans="2:6" s="23" customFormat="1" ht="17.45" customHeight="1">
      <c r="B177" s="87" t="s">
        <v>57</v>
      </c>
      <c r="C177" s="83">
        <v>0</v>
      </c>
      <c r="D177" s="83">
        <v>0</v>
      </c>
      <c r="E177" s="83">
        <v>0</v>
      </c>
      <c r="F177" s="78"/>
    </row>
    <row r="178" spans="2:6" s="23" customFormat="1" ht="17.45" customHeight="1">
      <c r="B178" s="87" t="s">
        <v>58</v>
      </c>
      <c r="C178" s="73">
        <v>2.914895</v>
      </c>
      <c r="D178" s="73">
        <v>2.2938104300000002</v>
      </c>
      <c r="E178" s="84">
        <f t="shared" si="7"/>
        <v>0.78692729240675918</v>
      </c>
      <c r="F178" s="78"/>
    </row>
    <row r="179" spans="2:6" s="23" customFormat="1" ht="17.45" customHeight="1">
      <c r="B179" s="87" t="s">
        <v>59</v>
      </c>
      <c r="C179" s="73">
        <v>37.836274000000003</v>
      </c>
      <c r="D179" s="73">
        <v>35.590623000000001</v>
      </c>
      <c r="E179" s="84">
        <f t="shared" si="7"/>
        <v>0.9406481991329273</v>
      </c>
      <c r="F179" s="78"/>
    </row>
    <row r="180" spans="2:6" s="23" customFormat="1" ht="17.45" customHeight="1">
      <c r="B180" s="87" t="s">
        <v>60</v>
      </c>
      <c r="C180" s="83">
        <v>0</v>
      </c>
      <c r="D180" s="83">
        <v>0</v>
      </c>
      <c r="E180" s="83">
        <v>0</v>
      </c>
      <c r="F180" s="78"/>
    </row>
    <row r="181" spans="2:6" s="23" customFormat="1" ht="17.45" customHeight="1">
      <c r="B181" s="87" t="s">
        <v>61</v>
      </c>
      <c r="C181" s="83">
        <v>0</v>
      </c>
      <c r="D181" s="83">
        <v>0</v>
      </c>
      <c r="E181" s="83">
        <v>0</v>
      </c>
      <c r="F181" s="78"/>
    </row>
    <row r="182" spans="2:6" s="23" customFormat="1" ht="17.45" customHeight="1">
      <c r="B182" s="87" t="s">
        <v>62</v>
      </c>
      <c r="C182" s="83">
        <v>0</v>
      </c>
      <c r="D182" s="83">
        <v>0</v>
      </c>
      <c r="E182" s="83">
        <v>0</v>
      </c>
      <c r="F182" s="78"/>
    </row>
    <row r="183" spans="2:6">
      <c r="B183" s="397" t="s">
        <v>1964</v>
      </c>
      <c r="C183" s="397"/>
      <c r="D183" s="397"/>
      <c r="E183" s="397"/>
      <c r="F183" s="307"/>
    </row>
    <row r="184" spans="2:6" ht="27.6" customHeight="1">
      <c r="B184" s="397" t="s">
        <v>63</v>
      </c>
      <c r="C184" s="397"/>
      <c r="D184" s="397"/>
      <c r="E184" s="397"/>
      <c r="F184" s="289"/>
    </row>
    <row r="185" spans="2:6" ht="27.6" customHeight="1">
      <c r="B185" s="397" t="s">
        <v>64</v>
      </c>
      <c r="C185" s="397"/>
      <c r="D185" s="397"/>
      <c r="E185" s="397"/>
      <c r="F185" s="307"/>
    </row>
    <row r="186" spans="2:6">
      <c r="B186" s="76"/>
      <c r="C186" s="76"/>
      <c r="D186" s="76"/>
      <c r="E186" s="97"/>
      <c r="F186" s="76"/>
    </row>
    <row r="187" spans="2:6">
      <c r="B187" s="76"/>
      <c r="C187" s="76"/>
      <c r="D187" s="76"/>
      <c r="E187" s="97"/>
      <c r="F187" s="76"/>
    </row>
    <row r="188" spans="2:6">
      <c r="B188" s="368" t="s">
        <v>44</v>
      </c>
      <c r="C188" s="368"/>
      <c r="D188" s="368"/>
      <c r="E188" s="368"/>
      <c r="F188" s="76"/>
    </row>
    <row r="189" spans="2:6">
      <c r="B189" s="384" t="s">
        <v>1453</v>
      </c>
      <c r="C189" s="384"/>
      <c r="D189" s="384"/>
      <c r="E189" s="384"/>
      <c r="F189" s="76"/>
    </row>
    <row r="190" spans="2:6">
      <c r="B190" s="369" t="s">
        <v>45</v>
      </c>
      <c r="C190" s="369"/>
      <c r="D190" s="369"/>
      <c r="E190" s="369"/>
      <c r="F190" s="76"/>
    </row>
    <row r="191" spans="2:6" ht="15.75" thickBot="1">
      <c r="B191" s="370" t="s">
        <v>46</v>
      </c>
      <c r="C191" s="370"/>
      <c r="D191" s="370"/>
      <c r="E191" s="370"/>
      <c r="F191" s="76"/>
    </row>
    <row r="192" spans="2:6" ht="27.75" thickBot="1">
      <c r="B192" s="3" t="s">
        <v>30</v>
      </c>
      <c r="C192" s="1" t="s">
        <v>1385</v>
      </c>
      <c r="D192" s="2" t="s">
        <v>1386</v>
      </c>
      <c r="E192" s="1" t="s">
        <v>49</v>
      </c>
      <c r="F192" s="76"/>
    </row>
    <row r="193" spans="2:6" s="23" customFormat="1" ht="17.45" customHeight="1">
      <c r="B193" s="89" t="s">
        <v>50</v>
      </c>
      <c r="C193" s="24">
        <f>+C194+C195</f>
        <v>1233.4687150000002</v>
      </c>
      <c r="D193" s="24">
        <f>+D194+D195</f>
        <v>1088.4200770799998</v>
      </c>
      <c r="E193" s="90">
        <f>+D193/C193</f>
        <v>0.88240590445781975</v>
      </c>
      <c r="F193" s="78"/>
    </row>
    <row r="194" spans="2:6" s="23" customFormat="1" ht="17.45" customHeight="1">
      <c r="B194" s="87" t="s">
        <v>51</v>
      </c>
      <c r="C194" s="83">
        <v>0</v>
      </c>
      <c r="D194" s="83">
        <v>0</v>
      </c>
      <c r="E194" s="83">
        <v>0</v>
      </c>
      <c r="F194" s="78"/>
    </row>
    <row r="195" spans="2:6" s="23" customFormat="1" ht="17.45" customHeight="1">
      <c r="B195" s="86" t="s">
        <v>52</v>
      </c>
      <c r="C195" s="80">
        <f>SUM(C196:C205)</f>
        <v>1233.4687150000002</v>
      </c>
      <c r="D195" s="80">
        <f>SUM(D196:D205)</f>
        <v>1088.4200770799998</v>
      </c>
      <c r="E195" s="81">
        <f t="shared" ref="E195:E202" si="8">+D195/C195</f>
        <v>0.88240590445781975</v>
      </c>
      <c r="F195" s="78"/>
    </row>
    <row r="196" spans="2:6" s="23" customFormat="1" ht="17.45" customHeight="1">
      <c r="B196" s="87" t="s">
        <v>53</v>
      </c>
      <c r="C196" s="73">
        <v>1079.4013540000001</v>
      </c>
      <c r="D196" s="73">
        <v>999.98402872999998</v>
      </c>
      <c r="E196" s="84">
        <f t="shared" si="8"/>
        <v>0.92642465661572615</v>
      </c>
      <c r="F196" s="78"/>
    </row>
    <row r="197" spans="2:6" s="23" customFormat="1" ht="17.45" customHeight="1">
      <c r="B197" s="87" t="s">
        <v>54</v>
      </c>
      <c r="C197" s="73">
        <v>134.46211500000001</v>
      </c>
      <c r="D197" s="73">
        <v>70.082211349999994</v>
      </c>
      <c r="E197" s="84">
        <f t="shared" si="8"/>
        <v>0.52120414251999525</v>
      </c>
      <c r="F197" s="78"/>
    </row>
    <row r="198" spans="2:6" s="23" customFormat="1" ht="17.45" customHeight="1">
      <c r="B198" s="87" t="s">
        <v>55</v>
      </c>
      <c r="C198" s="83">
        <v>0</v>
      </c>
      <c r="D198" s="83">
        <v>0</v>
      </c>
      <c r="E198" s="83">
        <v>0</v>
      </c>
      <c r="F198" s="78"/>
    </row>
    <row r="199" spans="2:6" s="23" customFormat="1" ht="17.45" customHeight="1">
      <c r="B199" s="87" t="s">
        <v>56</v>
      </c>
      <c r="C199" s="83">
        <v>0</v>
      </c>
      <c r="D199" s="83">
        <v>0</v>
      </c>
      <c r="E199" s="83">
        <v>0</v>
      </c>
      <c r="F199" s="78"/>
    </row>
    <row r="200" spans="2:6" s="23" customFormat="1" ht="17.45" customHeight="1">
      <c r="B200" s="87" t="s">
        <v>57</v>
      </c>
      <c r="C200" s="83">
        <v>0</v>
      </c>
      <c r="D200" s="83">
        <v>0</v>
      </c>
      <c r="E200" s="83">
        <v>0</v>
      </c>
      <c r="F200" s="78"/>
    </row>
    <row r="201" spans="2:6" s="23" customFormat="1" ht="17.45" customHeight="1">
      <c r="B201" s="87" t="s">
        <v>58</v>
      </c>
      <c r="C201" s="83">
        <v>0</v>
      </c>
      <c r="D201" s="83">
        <v>0</v>
      </c>
      <c r="E201" s="83">
        <v>0</v>
      </c>
      <c r="F201" s="78"/>
    </row>
    <row r="202" spans="2:6" s="23" customFormat="1" ht="17.45" customHeight="1">
      <c r="B202" s="87" t="s">
        <v>59</v>
      </c>
      <c r="C202" s="73">
        <v>19.605246000000001</v>
      </c>
      <c r="D202" s="73">
        <v>18.353836999999999</v>
      </c>
      <c r="E202" s="84">
        <f t="shared" si="8"/>
        <v>0.93616968641964493</v>
      </c>
      <c r="F202" s="78"/>
    </row>
    <row r="203" spans="2:6" s="23" customFormat="1" ht="17.45" customHeight="1">
      <c r="B203" s="87" t="s">
        <v>60</v>
      </c>
      <c r="C203" s="83">
        <v>0</v>
      </c>
      <c r="D203" s="83">
        <v>0</v>
      </c>
      <c r="E203" s="83">
        <v>0</v>
      </c>
      <c r="F203" s="78"/>
    </row>
    <row r="204" spans="2:6" s="23" customFormat="1" ht="17.45" customHeight="1">
      <c r="B204" s="87" t="s">
        <v>61</v>
      </c>
      <c r="C204" s="83">
        <v>0</v>
      </c>
      <c r="D204" s="83">
        <v>0</v>
      </c>
      <c r="E204" s="83">
        <v>0</v>
      </c>
      <c r="F204" s="78"/>
    </row>
    <row r="205" spans="2:6" s="23" customFormat="1" ht="17.45" customHeight="1">
      <c r="B205" s="87" t="s">
        <v>62</v>
      </c>
      <c r="C205" s="83">
        <v>0</v>
      </c>
      <c r="D205" s="83">
        <v>0</v>
      </c>
      <c r="E205" s="83">
        <v>0</v>
      </c>
      <c r="F205" s="78"/>
    </row>
    <row r="206" spans="2:6" ht="24.6" customHeight="1">
      <c r="B206" s="397" t="s">
        <v>1966</v>
      </c>
      <c r="C206" s="397"/>
      <c r="D206" s="397"/>
      <c r="E206" s="397"/>
      <c r="F206" s="307"/>
    </row>
    <row r="207" spans="2:6" ht="27.6" customHeight="1">
      <c r="B207" s="397" t="s">
        <v>63</v>
      </c>
      <c r="C207" s="397"/>
      <c r="D207" s="397"/>
      <c r="E207" s="397"/>
      <c r="F207" s="289"/>
    </row>
    <row r="208" spans="2:6" ht="27.6" customHeight="1">
      <c r="B208" s="397" t="s">
        <v>64</v>
      </c>
      <c r="C208" s="397"/>
      <c r="D208" s="397"/>
      <c r="E208" s="397"/>
      <c r="F208" s="307"/>
    </row>
    <row r="209" spans="2:6">
      <c r="B209" s="76"/>
      <c r="C209" s="76"/>
      <c r="D209" s="76"/>
      <c r="E209" s="97"/>
      <c r="F209" s="76"/>
    </row>
    <row r="210" spans="2:6">
      <c r="B210" s="76"/>
      <c r="C210" s="76"/>
      <c r="D210" s="76"/>
      <c r="E210" s="97"/>
      <c r="F210" s="76"/>
    </row>
    <row r="211" spans="2:6">
      <c r="B211" s="76"/>
      <c r="C211" s="76"/>
      <c r="D211" s="76"/>
      <c r="E211" s="97"/>
      <c r="F211" s="76"/>
    </row>
    <row r="212" spans="2:6">
      <c r="B212" s="368" t="s">
        <v>44</v>
      </c>
      <c r="C212" s="368"/>
      <c r="D212" s="368"/>
      <c r="E212" s="368"/>
      <c r="F212" s="76"/>
    </row>
    <row r="213" spans="2:6">
      <c r="B213" s="384" t="s">
        <v>1454</v>
      </c>
      <c r="C213" s="384"/>
      <c r="D213" s="384"/>
      <c r="E213" s="384"/>
      <c r="F213" s="76"/>
    </row>
    <row r="214" spans="2:6">
      <c r="B214" s="369" t="s">
        <v>45</v>
      </c>
      <c r="C214" s="369"/>
      <c r="D214" s="369"/>
      <c r="E214" s="369"/>
      <c r="F214" s="76"/>
    </row>
    <row r="215" spans="2:6">
      <c r="B215" s="396" t="s">
        <v>46</v>
      </c>
      <c r="C215" s="396"/>
      <c r="D215" s="396"/>
      <c r="E215" s="396"/>
      <c r="F215" s="76"/>
    </row>
    <row r="216" spans="2:6" ht="27">
      <c r="B216" s="88" t="s">
        <v>30</v>
      </c>
      <c r="C216" s="88" t="s">
        <v>1385</v>
      </c>
      <c r="D216" s="88" t="s">
        <v>1386</v>
      </c>
      <c r="E216" s="88" t="s">
        <v>49</v>
      </c>
      <c r="F216" s="76"/>
    </row>
    <row r="217" spans="2:6" s="23" customFormat="1" ht="17.45" customHeight="1">
      <c r="B217" s="86" t="s">
        <v>50</v>
      </c>
      <c r="C217" s="80">
        <f>+C218+C219</f>
        <v>6328.5815750000002</v>
      </c>
      <c r="D217" s="80">
        <f>+D218+D219</f>
        <v>5237.8382759799997</v>
      </c>
      <c r="E217" s="81">
        <f>+D217/C217</f>
        <v>0.82764806203513297</v>
      </c>
      <c r="F217" s="78"/>
    </row>
    <row r="218" spans="2:6" s="23" customFormat="1" ht="17.45" customHeight="1">
      <c r="B218" s="87" t="s">
        <v>51</v>
      </c>
      <c r="C218" s="83">
        <v>0</v>
      </c>
      <c r="D218" s="83">
        <v>0</v>
      </c>
      <c r="E218" s="83">
        <v>0</v>
      </c>
      <c r="F218" s="78"/>
    </row>
    <row r="219" spans="2:6" s="23" customFormat="1" ht="17.45" customHeight="1">
      <c r="B219" s="86" t="s">
        <v>52</v>
      </c>
      <c r="C219" s="80">
        <f>SUM(C220:C229)</f>
        <v>6328.5815750000002</v>
      </c>
      <c r="D219" s="80">
        <f>SUM(D220:D229)</f>
        <v>5237.8382759799997</v>
      </c>
      <c r="E219" s="81">
        <f t="shared" ref="E219:E226" si="9">+D219/C219</f>
        <v>0.82764806203513297</v>
      </c>
      <c r="F219" s="78"/>
    </row>
    <row r="220" spans="2:6" s="23" customFormat="1" ht="17.45" customHeight="1">
      <c r="B220" s="87" t="s">
        <v>53</v>
      </c>
      <c r="C220" s="73">
        <v>385.14135099999999</v>
      </c>
      <c r="D220" s="73">
        <v>345.69971608999998</v>
      </c>
      <c r="E220" s="84">
        <f t="shared" si="9"/>
        <v>0.89759179374639519</v>
      </c>
      <c r="F220" s="78"/>
    </row>
    <row r="221" spans="2:6" s="23" customFormat="1" ht="17.45" customHeight="1">
      <c r="B221" s="87" t="s">
        <v>54</v>
      </c>
      <c r="C221" s="73">
        <v>5935.4071869999998</v>
      </c>
      <c r="D221" s="73">
        <v>4886.6258478899999</v>
      </c>
      <c r="E221" s="84">
        <f t="shared" si="9"/>
        <v>0.82330086107536338</v>
      </c>
      <c r="F221" s="78"/>
    </row>
    <row r="222" spans="2:6" s="23" customFormat="1" ht="17.45" customHeight="1">
      <c r="B222" s="87" t="s">
        <v>55</v>
      </c>
      <c r="C222" s="83">
        <v>0</v>
      </c>
      <c r="D222" s="83">
        <v>0</v>
      </c>
      <c r="E222" s="83">
        <v>0</v>
      </c>
      <c r="F222" s="78"/>
    </row>
    <row r="223" spans="2:6" s="23" customFormat="1" ht="17.45" customHeight="1">
      <c r="B223" s="87" t="s">
        <v>56</v>
      </c>
      <c r="C223" s="83">
        <v>0</v>
      </c>
      <c r="D223" s="83">
        <v>0</v>
      </c>
      <c r="E223" s="83">
        <v>0</v>
      </c>
      <c r="F223" s="78"/>
    </row>
    <row r="224" spans="2:6" s="23" customFormat="1" ht="17.45" customHeight="1">
      <c r="B224" s="87" t="s">
        <v>57</v>
      </c>
      <c r="C224" s="83">
        <v>0</v>
      </c>
      <c r="D224" s="83">
        <v>0</v>
      </c>
      <c r="E224" s="83">
        <v>0</v>
      </c>
      <c r="F224" s="78"/>
    </row>
    <row r="225" spans="2:6" s="23" customFormat="1" ht="17.45" customHeight="1">
      <c r="B225" s="87" t="s">
        <v>58</v>
      </c>
      <c r="C225" s="83">
        <v>0</v>
      </c>
      <c r="D225" s="83">
        <v>0</v>
      </c>
      <c r="E225" s="83">
        <v>0</v>
      </c>
      <c r="F225" s="78"/>
    </row>
    <row r="226" spans="2:6" s="23" customFormat="1" ht="17.45" customHeight="1">
      <c r="B226" s="87" t="s">
        <v>59</v>
      </c>
      <c r="C226" s="73">
        <v>8.0330370000000002</v>
      </c>
      <c r="D226" s="73">
        <v>5.5127119999999996</v>
      </c>
      <c r="E226" s="84">
        <f t="shared" si="9"/>
        <v>0.68625502409611705</v>
      </c>
      <c r="F226" s="78"/>
    </row>
    <row r="227" spans="2:6" s="23" customFormat="1" ht="17.45" customHeight="1">
      <c r="B227" s="87" t="s">
        <v>60</v>
      </c>
      <c r="C227" s="83">
        <v>0</v>
      </c>
      <c r="D227" s="83">
        <v>0</v>
      </c>
      <c r="E227" s="83">
        <v>0</v>
      </c>
      <c r="F227" s="78"/>
    </row>
    <row r="228" spans="2:6" s="23" customFormat="1" ht="17.45" customHeight="1">
      <c r="B228" s="87" t="s">
        <v>61</v>
      </c>
      <c r="C228" s="83">
        <v>0</v>
      </c>
      <c r="D228" s="83">
        <v>0</v>
      </c>
      <c r="E228" s="83">
        <v>0</v>
      </c>
      <c r="F228" s="78"/>
    </row>
    <row r="229" spans="2:6" s="23" customFormat="1" ht="17.45" customHeight="1">
      <c r="B229" s="87" t="s">
        <v>62</v>
      </c>
      <c r="C229" s="83">
        <v>0</v>
      </c>
      <c r="D229" s="83">
        <v>0</v>
      </c>
      <c r="E229" s="83">
        <v>0</v>
      </c>
      <c r="F229" s="78"/>
    </row>
    <row r="230" spans="2:6" ht="24.6" customHeight="1">
      <c r="B230" s="397" t="s">
        <v>1967</v>
      </c>
      <c r="C230" s="397"/>
      <c r="D230" s="397"/>
      <c r="E230" s="397"/>
      <c r="F230" s="307"/>
    </row>
    <row r="231" spans="2:6" ht="27.6" customHeight="1">
      <c r="B231" s="397" t="s">
        <v>63</v>
      </c>
      <c r="C231" s="397"/>
      <c r="D231" s="397"/>
      <c r="E231" s="397"/>
      <c r="F231" s="289"/>
    </row>
    <row r="232" spans="2:6" ht="27.6" customHeight="1">
      <c r="B232" s="397" t="s">
        <v>64</v>
      </c>
      <c r="C232" s="397"/>
      <c r="D232" s="397"/>
      <c r="E232" s="397"/>
      <c r="F232" s="307"/>
    </row>
    <row r="233" spans="2:6">
      <c r="B233" s="76"/>
      <c r="C233" s="76"/>
      <c r="D233" s="76"/>
      <c r="E233" s="97"/>
      <c r="F233" s="76"/>
    </row>
    <row r="234" spans="2:6">
      <c r="B234" s="76"/>
      <c r="C234" s="76"/>
      <c r="D234" s="76"/>
      <c r="E234" s="97"/>
      <c r="F234" s="76"/>
    </row>
    <row r="235" spans="2:6">
      <c r="B235" s="368" t="s">
        <v>44</v>
      </c>
      <c r="C235" s="368"/>
      <c r="D235" s="368"/>
      <c r="E235" s="368"/>
      <c r="F235" s="76"/>
    </row>
    <row r="236" spans="2:6">
      <c r="B236" s="384" t="s">
        <v>1455</v>
      </c>
      <c r="C236" s="384"/>
      <c r="D236" s="384"/>
      <c r="E236" s="384"/>
      <c r="F236" s="76"/>
    </row>
    <row r="237" spans="2:6">
      <c r="B237" s="369" t="s">
        <v>45</v>
      </c>
      <c r="C237" s="369"/>
      <c r="D237" s="369"/>
      <c r="E237" s="369"/>
      <c r="F237" s="76"/>
    </row>
    <row r="238" spans="2:6">
      <c r="B238" s="396" t="s">
        <v>46</v>
      </c>
      <c r="C238" s="396"/>
      <c r="D238" s="396"/>
      <c r="E238" s="396"/>
      <c r="F238" s="76"/>
    </row>
    <row r="239" spans="2:6" ht="27">
      <c r="B239" s="88" t="s">
        <v>30</v>
      </c>
      <c r="C239" s="88" t="s">
        <v>1385</v>
      </c>
      <c r="D239" s="88" t="s">
        <v>1386</v>
      </c>
      <c r="E239" s="88" t="s">
        <v>49</v>
      </c>
      <c r="F239" s="76"/>
    </row>
    <row r="240" spans="2:6" s="23" customFormat="1" ht="17.45" customHeight="1">
      <c r="B240" s="86" t="s">
        <v>50</v>
      </c>
      <c r="C240" s="80">
        <f>+C241+C242</f>
        <v>1294.873736</v>
      </c>
      <c r="D240" s="80">
        <f>+D241+D242</f>
        <v>1132.8575944099998</v>
      </c>
      <c r="E240" s="81">
        <f>+D240/C240</f>
        <v>0.87487881089434638</v>
      </c>
      <c r="F240" s="78"/>
    </row>
    <row r="241" spans="2:6" s="23" customFormat="1" ht="17.45" customHeight="1">
      <c r="B241" s="87" t="s">
        <v>51</v>
      </c>
      <c r="C241" s="83">
        <v>0</v>
      </c>
      <c r="D241" s="83">
        <v>0</v>
      </c>
      <c r="E241" s="83">
        <v>0</v>
      </c>
      <c r="F241" s="78"/>
    </row>
    <row r="242" spans="2:6" s="23" customFormat="1" ht="17.45" customHeight="1">
      <c r="B242" s="86" t="s">
        <v>52</v>
      </c>
      <c r="C242" s="80">
        <f>SUM(C243:C252)</f>
        <v>1294.873736</v>
      </c>
      <c r="D242" s="80">
        <f>SUM(D243:D252)</f>
        <v>1132.8575944099998</v>
      </c>
      <c r="E242" s="81">
        <f t="shared" ref="E242:E249" si="10">+D242/C242</f>
        <v>0.87487881089434638</v>
      </c>
      <c r="F242" s="78"/>
    </row>
    <row r="243" spans="2:6" s="23" customFormat="1" ht="17.45" customHeight="1">
      <c r="B243" s="87" t="s">
        <v>53</v>
      </c>
      <c r="C243" s="73">
        <v>1088.597628</v>
      </c>
      <c r="D243" s="73">
        <v>993.65390391999995</v>
      </c>
      <c r="E243" s="84">
        <f t="shared" si="10"/>
        <v>0.91278345493510482</v>
      </c>
      <c r="F243" s="78"/>
    </row>
    <row r="244" spans="2:6" s="23" customFormat="1" ht="17.45" customHeight="1">
      <c r="B244" s="87" t="s">
        <v>54</v>
      </c>
      <c r="C244" s="73">
        <v>100.881953</v>
      </c>
      <c r="D244" s="73">
        <v>77.938199260000005</v>
      </c>
      <c r="E244" s="84">
        <f t="shared" si="10"/>
        <v>0.77256830327224146</v>
      </c>
      <c r="F244" s="78"/>
    </row>
    <row r="245" spans="2:6" s="23" customFormat="1" ht="17.45" customHeight="1">
      <c r="B245" s="87" t="s">
        <v>55</v>
      </c>
      <c r="C245" s="73">
        <v>38.433633999999998</v>
      </c>
      <c r="D245" s="73">
        <v>22.250513680000001</v>
      </c>
      <c r="E245" s="84">
        <f t="shared" si="10"/>
        <v>0.57893338111093018</v>
      </c>
      <c r="F245" s="78"/>
    </row>
    <row r="246" spans="2:6" s="23" customFormat="1" ht="17.45" customHeight="1">
      <c r="B246" s="87" t="s">
        <v>56</v>
      </c>
      <c r="C246" s="83">
        <v>0</v>
      </c>
      <c r="D246" s="83">
        <v>0</v>
      </c>
      <c r="E246" s="83">
        <v>0</v>
      </c>
      <c r="F246" s="78"/>
    </row>
    <row r="247" spans="2:6" s="23" customFormat="1" ht="17.45" customHeight="1">
      <c r="B247" s="87" t="s">
        <v>57</v>
      </c>
      <c r="C247" s="83">
        <v>0</v>
      </c>
      <c r="D247" s="83">
        <v>0</v>
      </c>
      <c r="E247" s="83">
        <v>0</v>
      </c>
      <c r="F247" s="78"/>
    </row>
    <row r="248" spans="2:6" s="23" customFormat="1" ht="17.45" customHeight="1">
      <c r="B248" s="87" t="s">
        <v>58</v>
      </c>
      <c r="C248" s="73">
        <v>10.086473</v>
      </c>
      <c r="D248" s="73">
        <v>8.0594429499999993</v>
      </c>
      <c r="E248" s="84">
        <f t="shared" si="10"/>
        <v>0.79903480136218075</v>
      </c>
      <c r="F248" s="78"/>
    </row>
    <row r="249" spans="2:6" s="23" customFormat="1" ht="17.45" customHeight="1">
      <c r="B249" s="87" t="s">
        <v>59</v>
      </c>
      <c r="C249" s="73">
        <v>56.874048000000002</v>
      </c>
      <c r="D249" s="73">
        <v>30.9555346</v>
      </c>
      <c r="E249" s="84">
        <f t="shared" si="10"/>
        <v>0.54428224627162114</v>
      </c>
      <c r="F249" s="78"/>
    </row>
    <row r="250" spans="2:6" s="23" customFormat="1" ht="17.45" customHeight="1">
      <c r="B250" s="87" t="s">
        <v>60</v>
      </c>
      <c r="C250" s="83">
        <v>0</v>
      </c>
      <c r="D250" s="83">
        <v>0</v>
      </c>
      <c r="E250" s="83">
        <v>0</v>
      </c>
      <c r="F250" s="78"/>
    </row>
    <row r="251" spans="2:6" s="23" customFormat="1" ht="17.45" customHeight="1">
      <c r="B251" s="87" t="s">
        <v>61</v>
      </c>
      <c r="C251" s="83">
        <v>0</v>
      </c>
      <c r="D251" s="83">
        <v>0</v>
      </c>
      <c r="E251" s="83">
        <v>0</v>
      </c>
      <c r="F251" s="78"/>
    </row>
    <row r="252" spans="2:6" s="23" customFormat="1" ht="17.45" customHeight="1">
      <c r="B252" s="87" t="s">
        <v>62</v>
      </c>
      <c r="C252" s="83">
        <v>0</v>
      </c>
      <c r="D252" s="83">
        <v>0</v>
      </c>
      <c r="E252" s="83">
        <v>0</v>
      </c>
      <c r="F252" s="78"/>
    </row>
    <row r="253" spans="2:6" ht="24.6" customHeight="1">
      <c r="B253" s="397" t="s">
        <v>1964</v>
      </c>
      <c r="C253" s="397"/>
      <c r="D253" s="397"/>
      <c r="E253" s="397"/>
      <c r="F253" s="307"/>
    </row>
    <row r="254" spans="2:6" ht="27.6" customHeight="1">
      <c r="B254" s="397" t="s">
        <v>63</v>
      </c>
      <c r="C254" s="397"/>
      <c r="D254" s="397"/>
      <c r="E254" s="397"/>
      <c r="F254" s="289"/>
    </row>
    <row r="255" spans="2:6" ht="27.6" customHeight="1">
      <c r="B255" s="397" t="s">
        <v>64</v>
      </c>
      <c r="C255" s="397"/>
      <c r="D255" s="397"/>
      <c r="E255" s="397"/>
      <c r="F255" s="307"/>
    </row>
    <row r="256" spans="2:6">
      <c r="B256" s="76"/>
      <c r="C256" s="76"/>
      <c r="D256" s="76"/>
      <c r="E256" s="97"/>
      <c r="F256" s="76"/>
    </row>
    <row r="257" spans="2:6">
      <c r="B257" s="76"/>
      <c r="C257" s="76"/>
      <c r="D257" s="76"/>
      <c r="E257" s="97"/>
      <c r="F257" s="76"/>
    </row>
    <row r="258" spans="2:6">
      <c r="B258" s="368" t="s">
        <v>44</v>
      </c>
      <c r="C258" s="368"/>
      <c r="D258" s="368"/>
      <c r="E258" s="368"/>
      <c r="F258" s="76"/>
    </row>
    <row r="259" spans="2:6">
      <c r="B259" s="384" t="s">
        <v>1458</v>
      </c>
      <c r="C259" s="384"/>
      <c r="D259" s="384"/>
      <c r="E259" s="384"/>
      <c r="F259" s="76"/>
    </row>
    <row r="260" spans="2:6">
      <c r="B260" s="369" t="s">
        <v>45</v>
      </c>
      <c r="C260" s="369"/>
      <c r="D260" s="369"/>
      <c r="E260" s="369"/>
      <c r="F260" s="76"/>
    </row>
    <row r="261" spans="2:6" ht="15.75" thickBot="1">
      <c r="B261" s="370" t="s">
        <v>46</v>
      </c>
      <c r="C261" s="370"/>
      <c r="D261" s="370"/>
      <c r="E261" s="370"/>
      <c r="F261" s="76"/>
    </row>
    <row r="262" spans="2:6" ht="27">
      <c r="B262" s="3" t="s">
        <v>30</v>
      </c>
      <c r="C262" s="1" t="s">
        <v>1385</v>
      </c>
      <c r="D262" s="2" t="s">
        <v>1386</v>
      </c>
      <c r="E262" s="1" t="s">
        <v>49</v>
      </c>
      <c r="F262" s="76"/>
    </row>
    <row r="263" spans="2:6" s="23" customFormat="1" ht="17.45" customHeight="1">
      <c r="B263" s="86" t="s">
        <v>50</v>
      </c>
      <c r="C263" s="80">
        <f>+C264+C265</f>
        <v>7602.7395120000001</v>
      </c>
      <c r="D263" s="80">
        <f>+D264+D265</f>
        <v>7298.9554379500005</v>
      </c>
      <c r="E263" s="81">
        <f>+D263/C263</f>
        <v>0.96004281436046657</v>
      </c>
      <c r="F263" s="78"/>
    </row>
    <row r="264" spans="2:6" s="23" customFormat="1" ht="17.45" customHeight="1">
      <c r="B264" s="87" t="s">
        <v>51</v>
      </c>
      <c r="C264" s="83">
        <v>0</v>
      </c>
      <c r="D264" s="83">
        <v>0</v>
      </c>
      <c r="E264" s="83">
        <v>0</v>
      </c>
      <c r="F264" s="78"/>
    </row>
    <row r="265" spans="2:6" s="23" customFormat="1" ht="17.45" customHeight="1">
      <c r="B265" s="86" t="s">
        <v>52</v>
      </c>
      <c r="C265" s="73">
        <f>SUM(C266:C275)</f>
        <v>7602.7395120000001</v>
      </c>
      <c r="D265" s="73">
        <f>SUM(D266:D275)</f>
        <v>7298.9554379500005</v>
      </c>
      <c r="E265" s="81">
        <f>+D265/C265</f>
        <v>0.96004281436046657</v>
      </c>
      <c r="F265" s="78"/>
    </row>
    <row r="266" spans="2:6" s="23" customFormat="1" ht="17.45" customHeight="1">
      <c r="B266" s="87" t="s">
        <v>53</v>
      </c>
      <c r="C266" s="73">
        <v>7376.041158</v>
      </c>
      <c r="D266" s="73">
        <v>7091.9226390000003</v>
      </c>
      <c r="E266" s="84">
        <f>+D266/C266</f>
        <v>0.96148089294596106</v>
      </c>
      <c r="F266" s="78"/>
    </row>
    <row r="267" spans="2:6" s="23" customFormat="1" ht="17.45" customHeight="1">
      <c r="B267" s="87" t="s">
        <v>54</v>
      </c>
      <c r="C267" s="83">
        <v>0</v>
      </c>
      <c r="D267" s="83">
        <v>0</v>
      </c>
      <c r="E267" s="83">
        <v>0</v>
      </c>
      <c r="F267" s="78"/>
    </row>
    <row r="268" spans="2:6" s="23" customFormat="1" ht="17.45" customHeight="1">
      <c r="B268" s="87" t="s">
        <v>55</v>
      </c>
      <c r="C268" s="83">
        <v>0</v>
      </c>
      <c r="D268" s="83">
        <v>0</v>
      </c>
      <c r="E268" s="83">
        <v>0</v>
      </c>
      <c r="F268" s="78"/>
    </row>
    <row r="269" spans="2:6" s="23" customFormat="1" ht="17.45" customHeight="1">
      <c r="B269" s="87" t="s">
        <v>56</v>
      </c>
      <c r="C269" s="83">
        <v>0</v>
      </c>
      <c r="D269" s="83">
        <v>0</v>
      </c>
      <c r="E269" s="83">
        <v>0</v>
      </c>
      <c r="F269" s="78"/>
    </row>
    <row r="270" spans="2:6" s="23" customFormat="1" ht="17.45" customHeight="1">
      <c r="B270" s="87" t="s">
        <v>57</v>
      </c>
      <c r="C270" s="83">
        <v>0</v>
      </c>
      <c r="D270" s="83">
        <v>0</v>
      </c>
      <c r="E270" s="83">
        <v>0</v>
      </c>
      <c r="F270" s="78"/>
    </row>
    <row r="271" spans="2:6" s="23" customFormat="1" ht="17.45" customHeight="1">
      <c r="B271" s="87" t="s">
        <v>58</v>
      </c>
      <c r="C271" s="83">
        <v>0</v>
      </c>
      <c r="D271" s="83">
        <v>0</v>
      </c>
      <c r="E271" s="83">
        <v>0</v>
      </c>
      <c r="F271" s="78"/>
    </row>
    <row r="272" spans="2:6" s="23" customFormat="1" ht="17.45" customHeight="1">
      <c r="B272" s="87" t="s">
        <v>59</v>
      </c>
      <c r="C272" s="73">
        <v>226.69835399999999</v>
      </c>
      <c r="D272" s="73">
        <v>207.03279895</v>
      </c>
      <c r="E272" s="84">
        <f>+D272/C272</f>
        <v>0.91325232537859535</v>
      </c>
      <c r="F272" s="78"/>
    </row>
    <row r="273" spans="2:6" s="23" customFormat="1" ht="17.45" customHeight="1">
      <c r="B273" s="87" t="s">
        <v>60</v>
      </c>
      <c r="C273" s="83">
        <v>0</v>
      </c>
      <c r="D273" s="83">
        <v>0</v>
      </c>
      <c r="E273" s="83">
        <v>0</v>
      </c>
      <c r="F273" s="78"/>
    </row>
    <row r="274" spans="2:6" s="23" customFormat="1" ht="17.45" customHeight="1">
      <c r="B274" s="87" t="s">
        <v>61</v>
      </c>
      <c r="C274" s="83">
        <v>0</v>
      </c>
      <c r="D274" s="83">
        <v>0</v>
      </c>
      <c r="E274" s="83">
        <v>0</v>
      </c>
      <c r="F274" s="78"/>
    </row>
    <row r="275" spans="2:6" s="23" customFormat="1" ht="17.45" customHeight="1">
      <c r="B275" s="87" t="s">
        <v>62</v>
      </c>
      <c r="C275" s="83">
        <v>0</v>
      </c>
      <c r="D275" s="83">
        <v>0</v>
      </c>
      <c r="E275" s="83">
        <v>0</v>
      </c>
      <c r="F275" s="78"/>
    </row>
    <row r="276" spans="2:6" ht="24.6" customHeight="1">
      <c r="B276" s="397" t="s">
        <v>1968</v>
      </c>
      <c r="C276" s="397"/>
      <c r="D276" s="397"/>
      <c r="E276" s="397"/>
      <c r="F276" s="307"/>
    </row>
    <row r="277" spans="2:6" ht="27.6" customHeight="1">
      <c r="B277" s="397" t="s">
        <v>63</v>
      </c>
      <c r="C277" s="397"/>
      <c r="D277" s="397"/>
      <c r="E277" s="397"/>
      <c r="F277" s="289"/>
    </row>
    <row r="278" spans="2:6" ht="27.6" customHeight="1">
      <c r="B278" s="397" t="s">
        <v>64</v>
      </c>
      <c r="C278" s="397"/>
      <c r="D278" s="397"/>
      <c r="E278" s="397"/>
      <c r="F278" s="307"/>
    </row>
    <row r="279" spans="2:6">
      <c r="B279" s="76"/>
      <c r="C279" s="76"/>
      <c r="D279" s="76"/>
      <c r="E279" s="97"/>
      <c r="F279" s="76"/>
    </row>
    <row r="280" spans="2:6">
      <c r="B280" s="76"/>
      <c r="C280" s="76"/>
      <c r="D280" s="76"/>
      <c r="E280" s="97"/>
      <c r="F280" s="76"/>
    </row>
    <row r="281" spans="2:6">
      <c r="B281" s="368" t="s">
        <v>44</v>
      </c>
      <c r="C281" s="368"/>
      <c r="D281" s="368"/>
      <c r="E281" s="368"/>
      <c r="F281" s="76"/>
    </row>
    <row r="282" spans="2:6">
      <c r="B282" s="384" t="s">
        <v>1459</v>
      </c>
      <c r="C282" s="384"/>
      <c r="D282" s="384"/>
      <c r="E282" s="384"/>
      <c r="F282" s="76"/>
    </row>
    <row r="283" spans="2:6">
      <c r="B283" s="369" t="s">
        <v>45</v>
      </c>
      <c r="C283" s="369"/>
      <c r="D283" s="369"/>
      <c r="E283" s="369"/>
      <c r="F283" s="76"/>
    </row>
    <row r="284" spans="2:6">
      <c r="B284" s="396" t="s">
        <v>46</v>
      </c>
      <c r="C284" s="396"/>
      <c r="D284" s="396"/>
      <c r="E284" s="396"/>
      <c r="F284" s="76"/>
    </row>
    <row r="285" spans="2:6" ht="27">
      <c r="B285" s="88" t="s">
        <v>30</v>
      </c>
      <c r="C285" s="88" t="s">
        <v>1385</v>
      </c>
      <c r="D285" s="88" t="s">
        <v>1386</v>
      </c>
      <c r="E285" s="88" t="s">
        <v>49</v>
      </c>
      <c r="F285" s="76"/>
    </row>
    <row r="286" spans="2:6" s="23" customFormat="1" ht="17.45" customHeight="1">
      <c r="B286" s="86" t="s">
        <v>50</v>
      </c>
      <c r="C286" s="80">
        <f>+C287+C288</f>
        <v>979.72560799999997</v>
      </c>
      <c r="D286" s="80">
        <f>+D287+D288</f>
        <v>941.70504816999994</v>
      </c>
      <c r="E286" s="81">
        <f>+D286/C286</f>
        <v>0.96119264463484344</v>
      </c>
      <c r="F286" s="78"/>
    </row>
    <row r="287" spans="2:6" s="23" customFormat="1" ht="17.45" customHeight="1">
      <c r="B287" s="87" t="s">
        <v>51</v>
      </c>
      <c r="C287" s="83">
        <v>0</v>
      </c>
      <c r="D287" s="83">
        <v>0</v>
      </c>
      <c r="E287" s="83">
        <v>0</v>
      </c>
      <c r="F287" s="78"/>
    </row>
    <row r="288" spans="2:6" s="23" customFormat="1" ht="17.45" customHeight="1">
      <c r="B288" s="86" t="s">
        <v>52</v>
      </c>
      <c r="C288" s="80">
        <f>SUM(C289:C298)</f>
        <v>979.72560799999997</v>
      </c>
      <c r="D288" s="80">
        <f>SUM(D289:D298)</f>
        <v>941.70504816999994</v>
      </c>
      <c r="E288" s="81">
        <f t="shared" ref="E288:E295" si="11">+D288/C288</f>
        <v>0.96119264463484344</v>
      </c>
      <c r="F288" s="78"/>
    </row>
    <row r="289" spans="2:6" s="23" customFormat="1" ht="17.45" customHeight="1">
      <c r="B289" s="87" t="s">
        <v>53</v>
      </c>
      <c r="C289" s="73">
        <v>961.30846499999996</v>
      </c>
      <c r="D289" s="73">
        <v>927.90307513999994</v>
      </c>
      <c r="E289" s="84">
        <f t="shared" si="11"/>
        <v>0.96525008249043143</v>
      </c>
      <c r="F289" s="78"/>
    </row>
    <row r="290" spans="2:6" s="23" customFormat="1" ht="17.45" customHeight="1">
      <c r="B290" s="87" t="s">
        <v>54</v>
      </c>
      <c r="C290" s="73">
        <v>2.85</v>
      </c>
      <c r="D290" s="73">
        <v>0.4</v>
      </c>
      <c r="E290" s="84">
        <f>+D290/C290</f>
        <v>0.14035087719298245</v>
      </c>
      <c r="F290" s="78"/>
    </row>
    <row r="291" spans="2:6" s="23" customFormat="1" ht="17.45" customHeight="1">
      <c r="B291" s="87" t="s">
        <v>55</v>
      </c>
      <c r="C291" s="83">
        <v>0</v>
      </c>
      <c r="D291" s="83">
        <v>0</v>
      </c>
      <c r="E291" s="83">
        <v>0</v>
      </c>
      <c r="F291" s="78"/>
    </row>
    <row r="292" spans="2:6" s="23" customFormat="1" ht="17.45" customHeight="1">
      <c r="B292" s="87" t="s">
        <v>56</v>
      </c>
      <c r="C292" s="83">
        <v>0</v>
      </c>
      <c r="D292" s="83">
        <v>0</v>
      </c>
      <c r="E292" s="83">
        <v>0</v>
      </c>
      <c r="F292" s="78"/>
    </row>
    <row r="293" spans="2:6" s="23" customFormat="1" ht="17.45" customHeight="1">
      <c r="B293" s="87" t="s">
        <v>57</v>
      </c>
      <c r="C293" s="83">
        <v>0</v>
      </c>
      <c r="D293" s="83">
        <v>0</v>
      </c>
      <c r="E293" s="83">
        <v>0</v>
      </c>
      <c r="F293" s="78"/>
    </row>
    <row r="294" spans="2:6" s="23" customFormat="1" ht="17.45" customHeight="1">
      <c r="B294" s="87" t="s">
        <v>58</v>
      </c>
      <c r="C294" s="83">
        <v>0</v>
      </c>
      <c r="D294" s="83">
        <v>0</v>
      </c>
      <c r="E294" s="83">
        <v>0</v>
      </c>
      <c r="F294" s="78"/>
    </row>
    <row r="295" spans="2:6" s="23" customFormat="1" ht="17.45" customHeight="1">
      <c r="B295" s="87" t="s">
        <v>59</v>
      </c>
      <c r="C295" s="73">
        <v>15.567143</v>
      </c>
      <c r="D295" s="73">
        <v>13.401973029999999</v>
      </c>
      <c r="E295" s="84">
        <f t="shared" si="11"/>
        <v>0.86091410800299062</v>
      </c>
      <c r="F295" s="78"/>
    </row>
    <row r="296" spans="2:6" s="23" customFormat="1" ht="17.45" customHeight="1">
      <c r="B296" s="87" t="s">
        <v>60</v>
      </c>
      <c r="C296" s="83">
        <v>0</v>
      </c>
      <c r="D296" s="83">
        <v>0</v>
      </c>
      <c r="E296" s="83">
        <v>0</v>
      </c>
      <c r="F296" s="78"/>
    </row>
    <row r="297" spans="2:6" s="23" customFormat="1" ht="17.45" customHeight="1">
      <c r="B297" s="87" t="s">
        <v>61</v>
      </c>
      <c r="C297" s="83">
        <v>0</v>
      </c>
      <c r="D297" s="83">
        <v>0</v>
      </c>
      <c r="E297" s="83">
        <v>0</v>
      </c>
      <c r="F297" s="78"/>
    </row>
    <row r="298" spans="2:6" s="23" customFormat="1" ht="17.45" customHeight="1">
      <c r="B298" s="87" t="s">
        <v>62</v>
      </c>
      <c r="C298" s="83">
        <v>0</v>
      </c>
      <c r="D298" s="83">
        <v>0</v>
      </c>
      <c r="E298" s="83">
        <v>0</v>
      </c>
      <c r="F298" s="78"/>
    </row>
    <row r="299" spans="2:6" ht="24.6" customHeight="1">
      <c r="B299" s="397" t="s">
        <v>1969</v>
      </c>
      <c r="C299" s="397"/>
      <c r="D299" s="397"/>
      <c r="E299" s="397"/>
      <c r="F299" s="307"/>
    </row>
    <row r="300" spans="2:6" ht="27.6" customHeight="1">
      <c r="B300" s="397" t="s">
        <v>63</v>
      </c>
      <c r="C300" s="397"/>
      <c r="D300" s="397"/>
      <c r="E300" s="397"/>
      <c r="F300" s="289"/>
    </row>
    <row r="301" spans="2:6" ht="27.6" customHeight="1">
      <c r="B301" s="397" t="s">
        <v>64</v>
      </c>
      <c r="C301" s="397"/>
      <c r="D301" s="397"/>
      <c r="E301" s="397"/>
      <c r="F301" s="307"/>
    </row>
    <row r="302" spans="2:6">
      <c r="B302" s="76"/>
      <c r="C302" s="76"/>
      <c r="D302" s="76"/>
      <c r="E302" s="97"/>
      <c r="F302" s="76"/>
    </row>
    <row r="303" spans="2:6">
      <c r="B303" s="76"/>
      <c r="C303" s="76"/>
      <c r="D303" s="76"/>
      <c r="E303" s="97"/>
      <c r="F303" s="76"/>
    </row>
    <row r="304" spans="2:6">
      <c r="B304" s="368" t="s">
        <v>44</v>
      </c>
      <c r="C304" s="368"/>
      <c r="D304" s="368"/>
      <c r="E304" s="368"/>
      <c r="F304" s="76"/>
    </row>
    <row r="305" spans="2:6">
      <c r="B305" s="384" t="s">
        <v>1460</v>
      </c>
      <c r="C305" s="384"/>
      <c r="D305" s="384"/>
      <c r="E305" s="384"/>
      <c r="F305" s="76"/>
    </row>
    <row r="306" spans="2:6">
      <c r="B306" s="369" t="s">
        <v>45</v>
      </c>
      <c r="C306" s="369"/>
      <c r="D306" s="369"/>
      <c r="E306" s="369"/>
      <c r="F306" s="76"/>
    </row>
    <row r="307" spans="2:6">
      <c r="B307" s="396" t="s">
        <v>46</v>
      </c>
      <c r="C307" s="396"/>
      <c r="D307" s="396"/>
      <c r="E307" s="396"/>
      <c r="F307" s="76"/>
    </row>
    <row r="308" spans="2:6" ht="27">
      <c r="B308" s="88" t="s">
        <v>30</v>
      </c>
      <c r="C308" s="88" t="s">
        <v>1385</v>
      </c>
      <c r="D308" s="88" t="s">
        <v>1386</v>
      </c>
      <c r="E308" s="88" t="s">
        <v>49</v>
      </c>
      <c r="F308" s="76"/>
    </row>
    <row r="309" spans="2:6" s="23" customFormat="1" ht="17.45" customHeight="1">
      <c r="B309" s="86" t="s">
        <v>50</v>
      </c>
      <c r="C309" s="80">
        <f>+C310+C311</f>
        <v>41151.952968029997</v>
      </c>
      <c r="D309" s="80">
        <f>+D310+D311</f>
        <v>38729.688336390005</v>
      </c>
      <c r="E309" s="81">
        <f>+D309/C309</f>
        <v>0.9411385254662934</v>
      </c>
      <c r="F309" s="78"/>
    </row>
    <row r="310" spans="2:6" s="23" customFormat="1" ht="17.45" customHeight="1">
      <c r="B310" s="87" t="s">
        <v>51</v>
      </c>
      <c r="C310" s="83">
        <v>0</v>
      </c>
      <c r="D310" s="83">
        <v>0</v>
      </c>
      <c r="E310" s="83">
        <v>0</v>
      </c>
      <c r="F310" s="78"/>
    </row>
    <row r="311" spans="2:6" s="23" customFormat="1" ht="17.45" customHeight="1">
      <c r="B311" s="86" t="s">
        <v>52</v>
      </c>
      <c r="C311" s="80">
        <f>SUM(C312:C321)</f>
        <v>41151.952968029997</v>
      </c>
      <c r="D311" s="80">
        <f>SUM(D312:D321)</f>
        <v>38729.688336390005</v>
      </c>
      <c r="E311" s="81">
        <f t="shared" ref="E311:E318" si="12">+D311/C311</f>
        <v>0.9411385254662934</v>
      </c>
      <c r="F311" s="78"/>
    </row>
    <row r="312" spans="2:6" s="23" customFormat="1" ht="17.45" customHeight="1">
      <c r="B312" s="87" t="s">
        <v>53</v>
      </c>
      <c r="C312" s="73">
        <v>26775.714124999999</v>
      </c>
      <c r="D312" s="73">
        <v>25298.974175740001</v>
      </c>
      <c r="E312" s="84">
        <f t="shared" si="12"/>
        <v>0.94484778473634834</v>
      </c>
      <c r="F312" s="78"/>
    </row>
    <row r="313" spans="2:6" s="23" customFormat="1" ht="17.45" customHeight="1">
      <c r="B313" s="87" t="s">
        <v>54</v>
      </c>
      <c r="C313" s="73">
        <v>10333.124909</v>
      </c>
      <c r="D313" s="73">
        <v>9886.90017859</v>
      </c>
      <c r="E313" s="84">
        <f t="shared" si="12"/>
        <v>0.95681609054959305</v>
      </c>
      <c r="F313" s="78"/>
    </row>
    <row r="314" spans="2:6" s="23" customFormat="1" ht="17.45" customHeight="1">
      <c r="B314" s="87" t="s">
        <v>55</v>
      </c>
      <c r="C314" s="73">
        <v>334.97968400000002</v>
      </c>
      <c r="D314" s="73">
        <v>302.35427189999996</v>
      </c>
      <c r="E314" s="84">
        <f t="shared" si="12"/>
        <v>0.90260480363937512</v>
      </c>
      <c r="F314" s="78"/>
    </row>
    <row r="315" spans="2:6" s="23" customFormat="1" ht="17.45" customHeight="1">
      <c r="B315" s="87" t="s">
        <v>56</v>
      </c>
      <c r="C315" s="83">
        <v>0</v>
      </c>
      <c r="D315" s="83">
        <v>0</v>
      </c>
      <c r="E315" s="83">
        <v>0</v>
      </c>
      <c r="F315" s="78"/>
    </row>
    <row r="316" spans="2:6" s="23" customFormat="1" ht="17.45" customHeight="1">
      <c r="B316" s="87" t="s">
        <v>57</v>
      </c>
      <c r="C316" s="83">
        <v>0</v>
      </c>
      <c r="D316" s="83">
        <v>0</v>
      </c>
      <c r="E316" s="83">
        <v>0</v>
      </c>
      <c r="F316" s="78"/>
    </row>
    <row r="317" spans="2:6" s="23" customFormat="1" ht="17.45" customHeight="1">
      <c r="B317" s="87" t="s">
        <v>58</v>
      </c>
      <c r="C317" s="73">
        <v>2366.7933119999998</v>
      </c>
      <c r="D317" s="73">
        <v>1995.4630545099999</v>
      </c>
      <c r="E317" s="84">
        <f t="shared" si="12"/>
        <v>0.84310828680844274</v>
      </c>
      <c r="F317" s="78"/>
    </row>
    <row r="318" spans="2:6" s="23" customFormat="1" ht="17.45" customHeight="1">
      <c r="B318" s="87" t="s">
        <v>59</v>
      </c>
      <c r="C318" s="73">
        <v>1341.34093803</v>
      </c>
      <c r="D318" s="73">
        <v>1245.9966556500001</v>
      </c>
      <c r="E318" s="84">
        <f t="shared" si="12"/>
        <v>0.92891868153966128</v>
      </c>
      <c r="F318" s="78"/>
    </row>
    <row r="319" spans="2:6" s="23" customFormat="1" ht="17.45" customHeight="1">
      <c r="B319" s="87" t="s">
        <v>60</v>
      </c>
      <c r="C319" s="83">
        <v>0</v>
      </c>
      <c r="D319" s="83">
        <v>0</v>
      </c>
      <c r="E319" s="83">
        <v>0</v>
      </c>
      <c r="F319" s="78"/>
    </row>
    <row r="320" spans="2:6" s="23" customFormat="1" ht="17.45" customHeight="1">
      <c r="B320" s="87" t="s">
        <v>61</v>
      </c>
      <c r="C320" s="83">
        <v>0</v>
      </c>
      <c r="D320" s="83">
        <v>0</v>
      </c>
      <c r="E320" s="83">
        <v>0</v>
      </c>
      <c r="F320" s="78"/>
    </row>
    <row r="321" spans="2:6" s="23" customFormat="1" ht="17.45" customHeight="1">
      <c r="B321" s="87" t="s">
        <v>62</v>
      </c>
      <c r="C321" s="83">
        <v>0</v>
      </c>
      <c r="D321" s="83">
        <v>0</v>
      </c>
      <c r="E321" s="83">
        <v>0</v>
      </c>
      <c r="F321" s="78"/>
    </row>
    <row r="322" spans="2:6" ht="24.6" customHeight="1">
      <c r="B322" s="397" t="s">
        <v>1970</v>
      </c>
      <c r="C322" s="397"/>
      <c r="D322" s="397"/>
      <c r="E322" s="397"/>
      <c r="F322" s="307"/>
    </row>
    <row r="323" spans="2:6" ht="27.6" customHeight="1">
      <c r="B323" s="397" t="s">
        <v>63</v>
      </c>
      <c r="C323" s="397"/>
      <c r="D323" s="397"/>
      <c r="E323" s="397"/>
      <c r="F323" s="289"/>
    </row>
    <row r="324" spans="2:6" ht="27.6" customHeight="1">
      <c r="B324" s="397" t="s">
        <v>64</v>
      </c>
      <c r="C324" s="397"/>
      <c r="D324" s="397"/>
      <c r="E324" s="397"/>
      <c r="F324" s="307"/>
    </row>
    <row r="325" spans="2:6">
      <c r="B325" s="76"/>
      <c r="C325" s="76"/>
      <c r="D325" s="76"/>
      <c r="E325" s="97"/>
      <c r="F325" s="76"/>
    </row>
    <row r="326" spans="2:6">
      <c r="B326" s="76"/>
      <c r="C326" s="76"/>
      <c r="D326" s="76"/>
      <c r="E326" s="97"/>
      <c r="F326" s="76"/>
    </row>
    <row r="327" spans="2:6">
      <c r="B327" s="368" t="s">
        <v>44</v>
      </c>
      <c r="C327" s="368"/>
      <c r="D327" s="368"/>
      <c r="E327" s="368"/>
      <c r="F327" s="76"/>
    </row>
    <row r="328" spans="2:6">
      <c r="B328" s="384" t="s">
        <v>1461</v>
      </c>
      <c r="C328" s="384"/>
      <c r="D328" s="384"/>
      <c r="E328" s="384"/>
      <c r="F328" s="76"/>
    </row>
    <row r="329" spans="2:6">
      <c r="B329" s="369" t="s">
        <v>45</v>
      </c>
      <c r="C329" s="369"/>
      <c r="D329" s="369"/>
      <c r="E329" s="369"/>
      <c r="F329" s="76"/>
    </row>
    <row r="330" spans="2:6" ht="15.75" thickBot="1">
      <c r="B330" s="370" t="s">
        <v>46</v>
      </c>
      <c r="C330" s="370"/>
      <c r="D330" s="370"/>
      <c r="E330" s="370"/>
      <c r="F330" s="76"/>
    </row>
    <row r="331" spans="2:6" ht="27">
      <c r="B331" s="3" t="s">
        <v>30</v>
      </c>
      <c r="C331" s="1" t="s">
        <v>1385</v>
      </c>
      <c r="D331" s="2" t="s">
        <v>1386</v>
      </c>
      <c r="E331" s="1" t="s">
        <v>49</v>
      </c>
      <c r="F331" s="76"/>
    </row>
    <row r="332" spans="2:6" s="23" customFormat="1" ht="17.45" customHeight="1">
      <c r="B332" s="86" t="s">
        <v>50</v>
      </c>
      <c r="C332" s="80">
        <f>+C333+C334</f>
        <v>481.43634599999996</v>
      </c>
      <c r="D332" s="80">
        <f>+D333+D334</f>
        <v>388.18507870000002</v>
      </c>
      <c r="E332" s="81">
        <f>+D332/C332</f>
        <v>0.80630613356308589</v>
      </c>
      <c r="F332" s="78"/>
    </row>
    <row r="333" spans="2:6" s="23" customFormat="1" ht="17.45" customHeight="1">
      <c r="B333" s="87" t="s">
        <v>51</v>
      </c>
      <c r="C333" s="83">
        <v>0</v>
      </c>
      <c r="D333" s="83">
        <v>0</v>
      </c>
      <c r="E333" s="83">
        <v>0</v>
      </c>
      <c r="F333" s="78"/>
    </row>
    <row r="334" spans="2:6" s="23" customFormat="1" ht="17.45" customHeight="1">
      <c r="B334" s="86" t="s">
        <v>52</v>
      </c>
      <c r="C334" s="80">
        <f>SUM(C335:C344)</f>
        <v>481.43634599999996</v>
      </c>
      <c r="D334" s="80">
        <f>SUM(D335:D344)</f>
        <v>388.18507870000002</v>
      </c>
      <c r="E334" s="81">
        <f t="shared" ref="E334:E341" si="13">+D334/C334</f>
        <v>0.80630613356308589</v>
      </c>
      <c r="F334" s="78"/>
    </row>
    <row r="335" spans="2:6" s="23" customFormat="1" ht="17.45" customHeight="1">
      <c r="B335" s="87" t="s">
        <v>53</v>
      </c>
      <c r="C335" s="73">
        <v>299.179103</v>
      </c>
      <c r="D335" s="73">
        <v>253.47765794999998</v>
      </c>
      <c r="E335" s="84">
        <f t="shared" si="13"/>
        <v>0.8472438596421622</v>
      </c>
      <c r="F335" s="78"/>
    </row>
    <row r="336" spans="2:6" s="23" customFormat="1" ht="17.45" customHeight="1">
      <c r="B336" s="87" t="s">
        <v>54</v>
      </c>
      <c r="C336" s="73">
        <v>145.31825699999999</v>
      </c>
      <c r="D336" s="73">
        <v>111.17209210999999</v>
      </c>
      <c r="E336" s="84">
        <f t="shared" si="13"/>
        <v>0.76502494872340787</v>
      </c>
      <c r="F336" s="78"/>
    </row>
    <row r="337" spans="2:6" s="23" customFormat="1" ht="17.45" customHeight="1">
      <c r="B337" s="87" t="s">
        <v>55</v>
      </c>
      <c r="C337" s="73">
        <v>7.9989689999999998</v>
      </c>
      <c r="D337" s="73">
        <v>3.4256577300000002</v>
      </c>
      <c r="E337" s="84">
        <f t="shared" si="13"/>
        <v>0.42826240856790421</v>
      </c>
      <c r="F337" s="78"/>
    </row>
    <row r="338" spans="2:6" s="23" customFormat="1" ht="17.45" customHeight="1">
      <c r="B338" s="87" t="s">
        <v>56</v>
      </c>
      <c r="C338" s="83">
        <v>0</v>
      </c>
      <c r="D338" s="83">
        <v>0</v>
      </c>
      <c r="E338" s="83">
        <v>0</v>
      </c>
      <c r="F338" s="78"/>
    </row>
    <row r="339" spans="2:6" s="23" customFormat="1" ht="17.45" customHeight="1">
      <c r="B339" s="87" t="s">
        <v>57</v>
      </c>
      <c r="C339" s="83">
        <v>0</v>
      </c>
      <c r="D339" s="83">
        <v>0</v>
      </c>
      <c r="E339" s="83">
        <v>0</v>
      </c>
      <c r="F339" s="78"/>
    </row>
    <row r="340" spans="2:6" s="23" customFormat="1" ht="17.45" customHeight="1">
      <c r="B340" s="87" t="s">
        <v>58</v>
      </c>
      <c r="C340" s="73">
        <v>1.05</v>
      </c>
      <c r="D340" s="73">
        <v>0.98339010999999998</v>
      </c>
      <c r="E340" s="84">
        <f t="shared" si="13"/>
        <v>0.93656200952380952</v>
      </c>
      <c r="F340" s="78"/>
    </row>
    <row r="341" spans="2:6" s="23" customFormat="1" ht="17.45" customHeight="1">
      <c r="B341" s="87" t="s">
        <v>59</v>
      </c>
      <c r="C341" s="73">
        <v>27.890017</v>
      </c>
      <c r="D341" s="73">
        <v>19.1262808</v>
      </c>
      <c r="E341" s="84">
        <f t="shared" si="13"/>
        <v>0.68577515746942719</v>
      </c>
      <c r="F341" s="78"/>
    </row>
    <row r="342" spans="2:6" s="23" customFormat="1" ht="17.45" customHeight="1">
      <c r="B342" s="87" t="s">
        <v>60</v>
      </c>
      <c r="C342" s="83">
        <v>0</v>
      </c>
      <c r="D342" s="83">
        <v>0</v>
      </c>
      <c r="E342" s="83">
        <v>0</v>
      </c>
      <c r="F342" s="78"/>
    </row>
    <row r="343" spans="2:6" s="23" customFormat="1" ht="17.45" customHeight="1">
      <c r="B343" s="87" t="s">
        <v>61</v>
      </c>
      <c r="C343" s="83">
        <v>0</v>
      </c>
      <c r="D343" s="83">
        <v>0</v>
      </c>
      <c r="E343" s="83">
        <v>0</v>
      </c>
      <c r="F343" s="78"/>
    </row>
    <row r="344" spans="2:6" s="23" customFormat="1" ht="17.45" customHeight="1">
      <c r="B344" s="87" t="s">
        <v>62</v>
      </c>
      <c r="C344" s="83">
        <v>0</v>
      </c>
      <c r="D344" s="83">
        <v>0</v>
      </c>
      <c r="E344" s="83">
        <v>0</v>
      </c>
      <c r="F344" s="78"/>
    </row>
    <row r="345" spans="2:6" ht="24.6" customHeight="1">
      <c r="B345" s="397" t="s">
        <v>1971</v>
      </c>
      <c r="C345" s="397"/>
      <c r="D345" s="397"/>
      <c r="E345" s="397"/>
      <c r="F345" s="307"/>
    </row>
    <row r="346" spans="2:6" ht="27.6" customHeight="1">
      <c r="B346" s="397" t="s">
        <v>63</v>
      </c>
      <c r="C346" s="397"/>
      <c r="D346" s="397"/>
      <c r="E346" s="397"/>
      <c r="F346" s="289"/>
    </row>
    <row r="347" spans="2:6" ht="27.6" customHeight="1">
      <c r="B347" s="397" t="s">
        <v>64</v>
      </c>
      <c r="C347" s="397"/>
      <c r="D347" s="397"/>
      <c r="E347" s="397"/>
      <c r="F347" s="307"/>
    </row>
    <row r="348" spans="2:6">
      <c r="B348" s="76"/>
      <c r="C348" s="76"/>
      <c r="D348" s="76"/>
      <c r="E348" s="97"/>
      <c r="F348" s="76"/>
    </row>
    <row r="349" spans="2:6">
      <c r="B349" s="76"/>
      <c r="C349" s="76"/>
      <c r="D349" s="76"/>
      <c r="E349" s="97"/>
      <c r="F349" s="76"/>
    </row>
    <row r="350" spans="2:6">
      <c r="B350" s="368" t="s">
        <v>44</v>
      </c>
      <c r="C350" s="368"/>
      <c r="D350" s="368"/>
      <c r="E350" s="368"/>
      <c r="F350" s="76"/>
    </row>
    <row r="351" spans="2:6">
      <c r="B351" s="384" t="s">
        <v>1462</v>
      </c>
      <c r="C351" s="384"/>
      <c r="D351" s="384"/>
      <c r="E351" s="384"/>
      <c r="F351" s="76"/>
    </row>
    <row r="352" spans="2:6">
      <c r="B352" s="369" t="s">
        <v>45</v>
      </c>
      <c r="C352" s="369"/>
      <c r="D352" s="369"/>
      <c r="E352" s="369"/>
      <c r="F352" s="76"/>
    </row>
    <row r="353" spans="2:6" ht="15.75" thickBot="1">
      <c r="B353" s="370" t="s">
        <v>46</v>
      </c>
      <c r="C353" s="370"/>
      <c r="D353" s="370"/>
      <c r="E353" s="370"/>
      <c r="F353" s="76"/>
    </row>
    <row r="354" spans="2:6" ht="27">
      <c r="B354" s="3" t="s">
        <v>30</v>
      </c>
      <c r="C354" s="1" t="s">
        <v>1385</v>
      </c>
      <c r="D354" s="2" t="s">
        <v>1386</v>
      </c>
      <c r="E354" s="1" t="s">
        <v>49</v>
      </c>
      <c r="F354" s="76"/>
    </row>
    <row r="355" spans="2:6" s="23" customFormat="1" ht="17.45" customHeight="1">
      <c r="B355" s="86" t="s">
        <v>50</v>
      </c>
      <c r="C355" s="80">
        <f>+C356+C357</f>
        <v>2124.6634058</v>
      </c>
      <c r="D355" s="80">
        <f>+D356+D357</f>
        <v>1855.3265354600003</v>
      </c>
      <c r="E355" s="81">
        <f>+D355/C355</f>
        <v>0.87323315796527956</v>
      </c>
      <c r="F355" s="78"/>
    </row>
    <row r="356" spans="2:6" s="23" customFormat="1" ht="17.45" customHeight="1">
      <c r="B356" s="87" t="s">
        <v>51</v>
      </c>
      <c r="C356" s="83">
        <v>0</v>
      </c>
      <c r="D356" s="83">
        <v>0</v>
      </c>
      <c r="E356" s="83">
        <v>0</v>
      </c>
      <c r="F356" s="78"/>
    </row>
    <row r="357" spans="2:6" s="23" customFormat="1" ht="17.45" customHeight="1">
      <c r="B357" s="86" t="s">
        <v>52</v>
      </c>
      <c r="C357" s="80">
        <f>SUM(C358:C367)</f>
        <v>2124.6634058</v>
      </c>
      <c r="D357" s="80">
        <f>SUM(D358:D367)</f>
        <v>1855.3265354600003</v>
      </c>
      <c r="E357" s="81">
        <f t="shared" ref="E357:E364" si="14">+D357/C357</f>
        <v>0.87323315796527956</v>
      </c>
      <c r="F357" s="78"/>
    </row>
    <row r="358" spans="2:6" s="23" customFormat="1" ht="17.45" customHeight="1">
      <c r="B358" s="87" t="s">
        <v>53</v>
      </c>
      <c r="C358" s="73">
        <v>1413.135029</v>
      </c>
      <c r="D358" s="73">
        <v>1259.9404551800001</v>
      </c>
      <c r="E358" s="84">
        <f t="shared" si="14"/>
        <v>0.8915924022289593</v>
      </c>
      <c r="F358" s="78"/>
    </row>
    <row r="359" spans="2:6" s="23" customFormat="1" ht="17.45" customHeight="1">
      <c r="B359" s="87" t="s">
        <v>54</v>
      </c>
      <c r="C359" s="73">
        <v>588.88950299999999</v>
      </c>
      <c r="D359" s="73">
        <v>518.62048715000003</v>
      </c>
      <c r="E359" s="84">
        <f t="shared" si="14"/>
        <v>0.88067538053908911</v>
      </c>
      <c r="F359" s="78"/>
    </row>
    <row r="360" spans="2:6" s="23" customFormat="1" ht="17.45" customHeight="1">
      <c r="B360" s="87" t="s">
        <v>55</v>
      </c>
      <c r="C360" s="73">
        <v>21.838201000000002</v>
      </c>
      <c r="D360" s="73">
        <v>14.648408160000001</v>
      </c>
      <c r="E360" s="84">
        <f t="shared" si="14"/>
        <v>0.67076991186224544</v>
      </c>
      <c r="F360" s="78"/>
    </row>
    <row r="361" spans="2:6" s="23" customFormat="1" ht="17.45" customHeight="1">
      <c r="B361" s="87" t="s">
        <v>56</v>
      </c>
      <c r="C361" s="83">
        <v>0</v>
      </c>
      <c r="D361" s="83">
        <v>0</v>
      </c>
      <c r="E361" s="83">
        <v>0</v>
      </c>
      <c r="F361" s="78"/>
    </row>
    <row r="362" spans="2:6" s="23" customFormat="1" ht="17.45" customHeight="1">
      <c r="B362" s="87" t="s">
        <v>57</v>
      </c>
      <c r="C362" s="83">
        <v>0</v>
      </c>
      <c r="D362" s="83">
        <v>0</v>
      </c>
      <c r="E362" s="83">
        <v>0</v>
      </c>
      <c r="F362" s="78"/>
    </row>
    <row r="363" spans="2:6" s="23" customFormat="1" ht="17.45" customHeight="1">
      <c r="B363" s="87" t="s">
        <v>58</v>
      </c>
      <c r="C363" s="73">
        <v>67.486177999999995</v>
      </c>
      <c r="D363" s="73">
        <v>36.552875450000002</v>
      </c>
      <c r="E363" s="84">
        <f t="shared" si="14"/>
        <v>0.54163499153856376</v>
      </c>
      <c r="F363" s="78"/>
    </row>
    <row r="364" spans="2:6" s="23" customFormat="1" ht="17.45" customHeight="1">
      <c r="B364" s="87" t="s">
        <v>59</v>
      </c>
      <c r="C364" s="73">
        <v>33.314494799999999</v>
      </c>
      <c r="D364" s="73">
        <v>25.564309519999998</v>
      </c>
      <c r="E364" s="84">
        <f t="shared" si="14"/>
        <v>0.76736296538406457</v>
      </c>
      <c r="F364" s="78"/>
    </row>
    <row r="365" spans="2:6" s="23" customFormat="1" ht="17.45" customHeight="1">
      <c r="B365" s="87" t="s">
        <v>60</v>
      </c>
      <c r="C365" s="83">
        <v>0</v>
      </c>
      <c r="D365" s="83">
        <v>0</v>
      </c>
      <c r="E365" s="83">
        <v>0</v>
      </c>
      <c r="F365" s="78"/>
    </row>
    <row r="366" spans="2:6" s="23" customFormat="1" ht="17.45" customHeight="1">
      <c r="B366" s="87" t="s">
        <v>61</v>
      </c>
      <c r="C366" s="83">
        <v>0</v>
      </c>
      <c r="D366" s="83">
        <v>0</v>
      </c>
      <c r="E366" s="83">
        <v>0</v>
      </c>
      <c r="F366" s="78"/>
    </row>
    <row r="367" spans="2:6" s="23" customFormat="1" ht="17.45" customHeight="1">
      <c r="B367" s="87" t="s">
        <v>62</v>
      </c>
      <c r="C367" s="83">
        <v>0</v>
      </c>
      <c r="D367" s="83">
        <v>0</v>
      </c>
      <c r="E367" s="83">
        <v>0</v>
      </c>
      <c r="F367" s="78"/>
    </row>
    <row r="368" spans="2:6" ht="24.6" customHeight="1">
      <c r="B368" s="397" t="s">
        <v>1964</v>
      </c>
      <c r="C368" s="397"/>
      <c r="D368" s="397"/>
      <c r="E368" s="397"/>
      <c r="F368" s="307"/>
    </row>
    <row r="369" spans="2:6" ht="27.6" customHeight="1">
      <c r="B369" s="397" t="s">
        <v>63</v>
      </c>
      <c r="C369" s="397"/>
      <c r="D369" s="397"/>
      <c r="E369" s="397"/>
      <c r="F369" s="289"/>
    </row>
    <row r="370" spans="2:6" ht="27.6" customHeight="1">
      <c r="B370" s="397" t="s">
        <v>64</v>
      </c>
      <c r="C370" s="397"/>
      <c r="D370" s="397"/>
      <c r="E370" s="397"/>
      <c r="F370" s="307"/>
    </row>
    <row r="371" spans="2:6">
      <c r="B371" s="76"/>
      <c r="C371" s="76"/>
      <c r="D371" s="76"/>
      <c r="E371" s="97"/>
      <c r="F371" s="76"/>
    </row>
    <row r="372" spans="2:6">
      <c r="B372" s="76"/>
      <c r="C372" s="76"/>
      <c r="D372" s="76"/>
      <c r="E372" s="97"/>
      <c r="F372" s="76"/>
    </row>
    <row r="373" spans="2:6">
      <c r="B373" s="76"/>
      <c r="C373" s="76"/>
      <c r="D373" s="76"/>
      <c r="E373" s="97"/>
      <c r="F373" s="76"/>
    </row>
    <row r="374" spans="2:6">
      <c r="B374" s="368" t="s">
        <v>44</v>
      </c>
      <c r="C374" s="368"/>
      <c r="D374" s="368"/>
      <c r="E374" s="368"/>
      <c r="F374" s="76"/>
    </row>
    <row r="375" spans="2:6">
      <c r="B375" s="384" t="s">
        <v>1463</v>
      </c>
      <c r="C375" s="384"/>
      <c r="D375" s="384"/>
      <c r="E375" s="384"/>
      <c r="F375" s="76"/>
    </row>
    <row r="376" spans="2:6">
      <c r="B376" s="369" t="s">
        <v>45</v>
      </c>
      <c r="C376" s="369"/>
      <c r="D376" s="369"/>
      <c r="E376" s="369"/>
      <c r="F376" s="76"/>
    </row>
    <row r="377" spans="2:6">
      <c r="B377" s="396" t="s">
        <v>46</v>
      </c>
      <c r="C377" s="396"/>
      <c r="D377" s="396"/>
      <c r="E377" s="396"/>
      <c r="F377" s="76"/>
    </row>
    <row r="378" spans="2:6" ht="27">
      <c r="B378" s="88" t="s">
        <v>30</v>
      </c>
      <c r="C378" s="88" t="s">
        <v>1385</v>
      </c>
      <c r="D378" s="88" t="s">
        <v>1386</v>
      </c>
      <c r="E378" s="88" t="s">
        <v>49</v>
      </c>
      <c r="F378" s="76"/>
    </row>
    <row r="379" spans="2:6" s="23" customFormat="1" ht="17.45" customHeight="1">
      <c r="B379" s="86" t="s">
        <v>50</v>
      </c>
      <c r="C379" s="80">
        <f>+C380+C381</f>
        <v>1814.8891274700002</v>
      </c>
      <c r="D379" s="80">
        <f>+D380+D381</f>
        <v>1706.67556921</v>
      </c>
      <c r="E379" s="81">
        <f>+D379/C379</f>
        <v>0.94037456248864493</v>
      </c>
      <c r="F379" s="78"/>
    </row>
    <row r="380" spans="2:6" s="23" customFormat="1" ht="17.45" customHeight="1">
      <c r="B380" s="87" t="s">
        <v>51</v>
      </c>
      <c r="C380" s="83">
        <v>0</v>
      </c>
      <c r="D380" s="83">
        <v>0</v>
      </c>
      <c r="E380" s="83">
        <v>0</v>
      </c>
      <c r="F380" s="78"/>
    </row>
    <row r="381" spans="2:6" s="23" customFormat="1" ht="17.45" customHeight="1">
      <c r="B381" s="86" t="s">
        <v>52</v>
      </c>
      <c r="C381" s="80">
        <f>SUM(C382:C391)</f>
        <v>1814.8891274700002</v>
      </c>
      <c r="D381" s="80">
        <f>SUM(D382:D391)</f>
        <v>1706.67556921</v>
      </c>
      <c r="E381" s="81">
        <f t="shared" ref="E381:E388" si="15">+D381/C381</f>
        <v>0.94037456248864493</v>
      </c>
      <c r="F381" s="78"/>
    </row>
    <row r="382" spans="2:6" s="23" customFormat="1" ht="17.45" customHeight="1">
      <c r="B382" s="87" t="s">
        <v>53</v>
      </c>
      <c r="C382" s="73">
        <v>1362.212608</v>
      </c>
      <c r="D382" s="73">
        <v>1312.5587054100001</v>
      </c>
      <c r="E382" s="84">
        <f t="shared" si="15"/>
        <v>0.96354908015210505</v>
      </c>
      <c r="F382" s="78"/>
    </row>
    <row r="383" spans="2:6" s="23" customFormat="1" ht="17.45" customHeight="1">
      <c r="B383" s="87" t="s">
        <v>54</v>
      </c>
      <c r="C383" s="73">
        <v>306.34401700000001</v>
      </c>
      <c r="D383" s="73">
        <v>283.42576312</v>
      </c>
      <c r="E383" s="84">
        <f t="shared" si="15"/>
        <v>0.9251878521916751</v>
      </c>
      <c r="F383" s="78"/>
    </row>
    <row r="384" spans="2:6" s="23" customFormat="1" ht="17.45" customHeight="1">
      <c r="B384" s="87" t="s">
        <v>55</v>
      </c>
      <c r="C384" s="73">
        <v>7.3449999999999998</v>
      </c>
      <c r="D384" s="73">
        <v>6.5898419500000003</v>
      </c>
      <c r="E384" s="84">
        <f t="shared" si="15"/>
        <v>0.8971874676650784</v>
      </c>
      <c r="F384" s="78"/>
    </row>
    <row r="385" spans="2:6" s="23" customFormat="1" ht="17.45" customHeight="1">
      <c r="B385" s="87" t="s">
        <v>56</v>
      </c>
      <c r="C385" s="83">
        <v>0</v>
      </c>
      <c r="D385" s="83">
        <v>0</v>
      </c>
      <c r="E385" s="83">
        <v>0</v>
      </c>
      <c r="F385" s="78"/>
    </row>
    <row r="386" spans="2:6" s="23" customFormat="1" ht="17.45" customHeight="1">
      <c r="B386" s="87" t="s">
        <v>57</v>
      </c>
      <c r="C386" s="83">
        <v>0</v>
      </c>
      <c r="D386" s="83">
        <v>0</v>
      </c>
      <c r="E386" s="83">
        <v>0</v>
      </c>
      <c r="F386" s="78"/>
    </row>
    <row r="387" spans="2:6" s="23" customFormat="1" ht="17.45" customHeight="1">
      <c r="B387" s="87" t="s">
        <v>58</v>
      </c>
      <c r="C387" s="73">
        <v>43.549303999999999</v>
      </c>
      <c r="D387" s="73">
        <v>43.013000320000003</v>
      </c>
      <c r="E387" s="84">
        <f t="shared" si="15"/>
        <v>0.98768513774640354</v>
      </c>
      <c r="F387" s="78"/>
    </row>
    <row r="388" spans="2:6" s="23" customFormat="1" ht="17.45" customHeight="1">
      <c r="B388" s="87" t="s">
        <v>59</v>
      </c>
      <c r="C388" s="73">
        <v>95.438198470000003</v>
      </c>
      <c r="D388" s="73">
        <v>61.088258409999995</v>
      </c>
      <c r="E388" s="84">
        <f t="shared" si="15"/>
        <v>0.64008184761788489</v>
      </c>
      <c r="F388" s="78"/>
    </row>
    <row r="389" spans="2:6" s="23" customFormat="1" ht="17.45" customHeight="1">
      <c r="B389" s="87" t="s">
        <v>60</v>
      </c>
      <c r="C389" s="83">
        <v>0</v>
      </c>
      <c r="D389" s="83">
        <v>0</v>
      </c>
      <c r="E389" s="83">
        <v>0</v>
      </c>
      <c r="F389" s="78"/>
    </row>
    <row r="390" spans="2:6" s="23" customFormat="1" ht="17.45" customHeight="1">
      <c r="B390" s="87" t="s">
        <v>61</v>
      </c>
      <c r="C390" s="83">
        <v>0</v>
      </c>
      <c r="D390" s="83">
        <v>0</v>
      </c>
      <c r="E390" s="83">
        <v>0</v>
      </c>
      <c r="F390" s="78"/>
    </row>
    <row r="391" spans="2:6" s="23" customFormat="1" ht="17.45" customHeight="1">
      <c r="B391" s="87" t="s">
        <v>62</v>
      </c>
      <c r="C391" s="83">
        <v>0</v>
      </c>
      <c r="D391" s="83">
        <v>0</v>
      </c>
      <c r="E391" s="83">
        <v>0</v>
      </c>
      <c r="F391" s="78"/>
    </row>
    <row r="392" spans="2:6" ht="24.6" customHeight="1">
      <c r="B392" s="397" t="s">
        <v>1972</v>
      </c>
      <c r="C392" s="397"/>
      <c r="D392" s="397"/>
      <c r="E392" s="397"/>
      <c r="F392" s="307"/>
    </row>
    <row r="393" spans="2:6" ht="27.6" customHeight="1">
      <c r="B393" s="397" t="s">
        <v>63</v>
      </c>
      <c r="C393" s="397"/>
      <c r="D393" s="397"/>
      <c r="E393" s="397"/>
      <c r="F393" s="289"/>
    </row>
    <row r="394" spans="2:6" ht="27.6" customHeight="1">
      <c r="B394" s="397" t="s">
        <v>64</v>
      </c>
      <c r="C394" s="397"/>
      <c r="D394" s="397"/>
      <c r="E394" s="397"/>
      <c r="F394" s="307"/>
    </row>
  </sheetData>
  <mergeCells count="119">
    <mergeCell ref="B392:E392"/>
    <mergeCell ref="B393:E393"/>
    <mergeCell ref="B394:E394"/>
    <mergeCell ref="B374:E374"/>
    <mergeCell ref="B375:E375"/>
    <mergeCell ref="B376:E376"/>
    <mergeCell ref="B377:E377"/>
    <mergeCell ref="B352:E352"/>
    <mergeCell ref="B353:E353"/>
    <mergeCell ref="B368:E368"/>
    <mergeCell ref="B369:E369"/>
    <mergeCell ref="B370:E370"/>
    <mergeCell ref="B323:E323"/>
    <mergeCell ref="B350:E350"/>
    <mergeCell ref="B351:E351"/>
    <mergeCell ref="B327:E327"/>
    <mergeCell ref="B328:E328"/>
    <mergeCell ref="B329:E329"/>
    <mergeCell ref="B330:E330"/>
    <mergeCell ref="B324:E324"/>
    <mergeCell ref="B345:E345"/>
    <mergeCell ref="B346:E346"/>
    <mergeCell ref="B347:E347"/>
    <mergeCell ref="B305:E305"/>
    <mergeCell ref="B306:E306"/>
    <mergeCell ref="B307:E307"/>
    <mergeCell ref="B284:E284"/>
    <mergeCell ref="B304:E304"/>
    <mergeCell ref="B299:E299"/>
    <mergeCell ref="B300:E300"/>
    <mergeCell ref="B301:E301"/>
    <mergeCell ref="B322:E322"/>
    <mergeCell ref="B255:E255"/>
    <mergeCell ref="B281:E281"/>
    <mergeCell ref="B282:E282"/>
    <mergeCell ref="B283:E283"/>
    <mergeCell ref="B258:E258"/>
    <mergeCell ref="B259:E259"/>
    <mergeCell ref="B260:E260"/>
    <mergeCell ref="B261:E261"/>
    <mergeCell ref="B276:E276"/>
    <mergeCell ref="B277:E277"/>
    <mergeCell ref="B278:E278"/>
    <mergeCell ref="B237:E237"/>
    <mergeCell ref="B238:E238"/>
    <mergeCell ref="B235:E235"/>
    <mergeCell ref="B236:E236"/>
    <mergeCell ref="B230:E230"/>
    <mergeCell ref="B231:E231"/>
    <mergeCell ref="B232:E232"/>
    <mergeCell ref="B253:E253"/>
    <mergeCell ref="B254:E254"/>
    <mergeCell ref="B212:E212"/>
    <mergeCell ref="B213:E213"/>
    <mergeCell ref="B214:E214"/>
    <mergeCell ref="B215:E215"/>
    <mergeCell ref="B189:E189"/>
    <mergeCell ref="B190:E190"/>
    <mergeCell ref="B191:E191"/>
    <mergeCell ref="B206:E206"/>
    <mergeCell ref="B207:E207"/>
    <mergeCell ref="B208:E208"/>
    <mergeCell ref="B159:E159"/>
    <mergeCell ref="B168:E168"/>
    <mergeCell ref="B188:E188"/>
    <mergeCell ref="B165:E165"/>
    <mergeCell ref="B166:E166"/>
    <mergeCell ref="B167:E167"/>
    <mergeCell ref="B160:E160"/>
    <mergeCell ref="B161:E161"/>
    <mergeCell ref="B183:E183"/>
    <mergeCell ref="B184:E184"/>
    <mergeCell ref="B185:E185"/>
    <mergeCell ref="B141:E141"/>
    <mergeCell ref="B142:E142"/>
    <mergeCell ref="B143:E143"/>
    <mergeCell ref="B144:E144"/>
    <mergeCell ref="B119:E119"/>
    <mergeCell ref="B120:E120"/>
    <mergeCell ref="B135:E135"/>
    <mergeCell ref="B136:E136"/>
    <mergeCell ref="B137:E137"/>
    <mergeCell ref="B73:E73"/>
    <mergeCell ref="B74:E74"/>
    <mergeCell ref="B51:E51"/>
    <mergeCell ref="B71:E71"/>
    <mergeCell ref="B89:E89"/>
    <mergeCell ref="B90:E90"/>
    <mergeCell ref="B117:E117"/>
    <mergeCell ref="B118:E118"/>
    <mergeCell ref="B94:E94"/>
    <mergeCell ref="B95:E95"/>
    <mergeCell ref="B96:E96"/>
    <mergeCell ref="B97:E97"/>
    <mergeCell ref="B91:E91"/>
    <mergeCell ref="B112:E112"/>
    <mergeCell ref="B113:E113"/>
    <mergeCell ref="B114:E114"/>
    <mergeCell ref="B45:E45"/>
    <mergeCell ref="B48:E48"/>
    <mergeCell ref="B49:E49"/>
    <mergeCell ref="B50:E50"/>
    <mergeCell ref="B25:E25"/>
    <mergeCell ref="B26:E26"/>
    <mergeCell ref="B27:E27"/>
    <mergeCell ref="B28:E28"/>
    <mergeCell ref="B72:E72"/>
    <mergeCell ref="B66:E66"/>
    <mergeCell ref="B67:E67"/>
    <mergeCell ref="B68:E68"/>
    <mergeCell ref="B2:E2"/>
    <mergeCell ref="B3:E3"/>
    <mergeCell ref="B4:E4"/>
    <mergeCell ref="B5:E5"/>
    <mergeCell ref="B21:E21"/>
    <mergeCell ref="B22:E22"/>
    <mergeCell ref="B20:E20"/>
    <mergeCell ref="B43:E43"/>
    <mergeCell ref="B44:E44"/>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72EEA6307D80F14BAB3957142425D0C0" ma:contentTypeVersion="13" ma:contentTypeDescription="Crear nuevo documento." ma:contentTypeScope="" ma:versionID="1c60722a5e2e2c413c2a88c99632847c">
  <xsd:schema xmlns:xsd="http://www.w3.org/2001/XMLSchema" xmlns:xs="http://www.w3.org/2001/XMLSchema" xmlns:p="http://schemas.microsoft.com/office/2006/metadata/properties" xmlns:ns3="9f1d2543-a317-404b-b796-299c7d331056" xmlns:ns4="ca0b8503-558e-4550-823a-26f008707f9a" targetNamespace="http://schemas.microsoft.com/office/2006/metadata/properties" ma:root="true" ma:fieldsID="355ce09d7127c38482bea090b82c4d1b" ns3:_="" ns4:_="">
    <xsd:import namespace="9f1d2543-a317-404b-b796-299c7d331056"/>
    <xsd:import namespace="ca0b8503-558e-4550-823a-26f008707f9a"/>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OCR" minOccurs="0"/>
                <xsd:element ref="ns4:MediaServiceGenerationTime" minOccurs="0"/>
                <xsd:element ref="ns4:MediaServiceEventHashCode" minOccurs="0"/>
                <xsd:element ref="ns4:MediaServiceDateTaken" minOccurs="0"/>
                <xsd:element ref="ns4:MediaServiceAutoKeyPoints" minOccurs="0"/>
                <xsd:element ref="ns4:MediaServiceKeyPoints" minOccurs="0"/>
                <xsd:element ref="ns4: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f1d2543-a317-404b-b796-299c7d331056"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SharingHintHash" ma:index="10" nillable="true" ma:displayName="Hash de la sugerencia para compartir"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a0b8503-558e-4550-823a-26f008707f9a"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ternalName="MediaServiceDateTake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EC84BE9-78B5-4456-8FA0-D2B6E60F377E}">
  <ds:schemaRefs>
    <ds:schemaRef ds:uri="http://schemas.microsoft.com/sharepoint/v3/contenttype/forms"/>
  </ds:schemaRefs>
</ds:datastoreItem>
</file>

<file path=customXml/itemProps2.xml><?xml version="1.0" encoding="utf-8"?>
<ds:datastoreItem xmlns:ds="http://schemas.openxmlformats.org/officeDocument/2006/customXml" ds:itemID="{9EFB6364-2BA0-4E6F-9159-4AB88CCE34F4}">
  <ds:schemaRefs>
    <ds:schemaRef ds:uri="http://www.w3.org/XML/1998/namespace"/>
    <ds:schemaRef ds:uri="http://schemas.microsoft.com/office/2006/documentManagement/types"/>
    <ds:schemaRef ds:uri="http://purl.org/dc/terms/"/>
    <ds:schemaRef ds:uri="http://purl.org/dc/dcmitype/"/>
    <ds:schemaRef ds:uri="ca0b8503-558e-4550-823a-26f008707f9a"/>
    <ds:schemaRef ds:uri="http://purl.org/dc/elements/1.1/"/>
    <ds:schemaRef ds:uri="http://schemas.microsoft.com/office/infopath/2007/PartnerControls"/>
    <ds:schemaRef ds:uri="http://schemas.openxmlformats.org/package/2006/metadata/core-properties"/>
    <ds:schemaRef ds:uri="9f1d2543-a317-404b-b796-299c7d331056"/>
    <ds:schemaRef ds:uri="http://schemas.microsoft.com/office/2006/metadata/properties"/>
  </ds:schemaRefs>
</ds:datastoreItem>
</file>

<file path=customXml/itemProps3.xml><?xml version="1.0" encoding="utf-8"?>
<ds:datastoreItem xmlns:ds="http://schemas.openxmlformats.org/officeDocument/2006/customXml" ds:itemID="{B49E6FA9-5838-4577-AC0B-3280AE8A544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f1d2543-a317-404b-b796-299c7d331056"/>
    <ds:schemaRef ds:uri="ca0b8503-558e-4550-823a-26f008707f9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18</vt:i4>
      </vt:variant>
    </vt:vector>
  </HeadingPairs>
  <TitlesOfParts>
    <vt:vector size="18" baseType="lpstr">
      <vt:lpstr>Liquidación</vt:lpstr>
      <vt:lpstr>Cuadro 1-Institucional</vt:lpstr>
      <vt:lpstr>Cuadro 2-Institucional</vt:lpstr>
      <vt:lpstr>Cuadro 3-Institucional</vt:lpstr>
      <vt:lpstr>Lista C4</vt:lpstr>
      <vt:lpstr>Cuadro 4-Institucional</vt:lpstr>
      <vt:lpstr>Cuadro 5-Institucional</vt:lpstr>
      <vt:lpstr>Cuadro 6-Institucional</vt:lpstr>
      <vt:lpstr>Cuadro 1-Centro Gestor</vt:lpstr>
      <vt:lpstr>Cuadro 2-Centro Gestor</vt:lpstr>
      <vt:lpstr>Cuadro 3-Centro Gestor</vt:lpstr>
      <vt:lpstr>Cuadro 4-Centro Gestor</vt:lpstr>
      <vt:lpstr>Cuadro 5-Centro Gestor</vt:lpstr>
      <vt:lpstr>Cuadro 6-Centro Gestor</vt:lpstr>
      <vt:lpstr>Cuadro 7-Centro Gestor</vt:lpstr>
      <vt:lpstr>Cuadro 8-Centro Gestor</vt:lpstr>
      <vt:lpstr>Cuadro 9-Centro Gestor</vt:lpstr>
      <vt:lpstr>Cuadro 10-Centro Gestor</vt:lpstr>
    </vt:vector>
  </TitlesOfParts>
  <Manager/>
  <Company>Ministerio de Hacienda Costa Rica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Erick Rojas Villalobos</dc:creator>
  <cp:keywords/>
  <dc:description/>
  <cp:lastModifiedBy>Silvia Campos Calderon</cp:lastModifiedBy>
  <cp:revision/>
  <dcterms:created xsi:type="dcterms:W3CDTF">2021-11-19T00:09:06Z</dcterms:created>
  <dcterms:modified xsi:type="dcterms:W3CDTF">2022-01-31T23:25:55Z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0x01010072EEA6307D80F14BAB3957142425D0C0</vt:lpwstr>
  </property>
</Properties>
</file>